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2"/>
  </bookViews>
  <sheets>
    <sheet name="Приходи" sheetId="1" r:id="rId1"/>
    <sheet name="Разходи" sheetId="2" r:id="rId2"/>
    <sheet name="Функции" sheetId="3" r:id="rId3"/>
  </sheets>
  <definedNames>
    <definedName name="_xlfn.SUMIFS" hidden="1">#NAME?</definedName>
    <definedName name="_xlnm.Print_Area" localSheetId="0">'Приходи'!$B$1:$F$84</definedName>
    <definedName name="_xlnm.Print_Area" localSheetId="1">'Разходи'!$B$1:$G$600</definedName>
    <definedName name="_xlnm.Print_Area" localSheetId="2">'Функции'!$B$1:$G$175</definedName>
    <definedName name="_xlnm.Print_Titles" localSheetId="0">'Приходи'!$8:$8</definedName>
    <definedName name="_xlnm.Print_Titles" localSheetId="1">'Разходи'!$8:$8</definedName>
    <definedName name="_xlnm.Print_Titles" localSheetId="2">'Функции'!$7:$7</definedName>
  </definedNames>
  <calcPr fullCalcOnLoad="1"/>
</workbook>
</file>

<file path=xl/sharedStrings.xml><?xml version="1.0" encoding="utf-8"?>
<sst xmlns="http://schemas.openxmlformats.org/spreadsheetml/2006/main" count="1243" uniqueCount="357">
  <si>
    <t>Община:</t>
  </si>
  <si>
    <t>План:</t>
  </si>
  <si>
    <t>Година:</t>
  </si>
  <si>
    <t>Всичко:</t>
  </si>
  <si>
    <t>Име на параграф</t>
  </si>
  <si>
    <t>Бланка стойностни показатели: Разход</t>
  </si>
  <si>
    <t>I.Имуществени данъци и неданъчни приходи</t>
  </si>
  <si>
    <t>Бланка стойностни показатели: Приход</t>
  </si>
  <si>
    <t>Код на параграф</t>
  </si>
  <si>
    <t/>
  </si>
  <si>
    <t>N</t>
  </si>
  <si>
    <t>Силистра</t>
  </si>
  <si>
    <t>6905</t>
  </si>
  <si>
    <t xml:space="preserve">  1. Имущественни и др. данъци</t>
  </si>
  <si>
    <t>Данък върху доходите на физически лица</t>
  </si>
  <si>
    <t>0100</t>
  </si>
  <si>
    <t>окончателен годишен (патентен) данък и данък върху таксиметров превоз на пътници</t>
  </si>
  <si>
    <t>0103</t>
  </si>
  <si>
    <t>в т.ч.данък върху таксиметров превоз на пътници</t>
  </si>
  <si>
    <t>0113</t>
  </si>
  <si>
    <t>Имуществени и други местни данъци</t>
  </si>
  <si>
    <t>1300</t>
  </si>
  <si>
    <t>данък върху недвижими имоти</t>
  </si>
  <si>
    <t>1301</t>
  </si>
  <si>
    <t>данък върху превозните средства</t>
  </si>
  <si>
    <t>1303</t>
  </si>
  <si>
    <t>данък при придобиване на имущество по дарения и възмезден начин</t>
  </si>
  <si>
    <t>1304</t>
  </si>
  <si>
    <t>туристически данък</t>
  </si>
  <si>
    <t>1308</t>
  </si>
  <si>
    <t xml:space="preserve">  2. Неданъчни приходи</t>
  </si>
  <si>
    <t>Приходи и доходи от собственост</t>
  </si>
  <si>
    <t>2400</t>
  </si>
  <si>
    <t>нетни приходи от продажби на услуги, стоки и продукция</t>
  </si>
  <si>
    <t>2404</t>
  </si>
  <si>
    <t>приходи от наеми на имущество</t>
  </si>
  <si>
    <t>2405</t>
  </si>
  <si>
    <t>приходи от наеми на земя</t>
  </si>
  <si>
    <t>2406</t>
  </si>
  <si>
    <t>Общински такси</t>
  </si>
  <si>
    <t>2700</t>
  </si>
  <si>
    <t>за ползване на детски градини</t>
  </si>
  <si>
    <t>2701</t>
  </si>
  <si>
    <t>за ползване на детски ясли и други по здравеопазването</t>
  </si>
  <si>
    <t>2702</t>
  </si>
  <si>
    <t>за ползване на домашен социален патронаж и други общински социални услуги</t>
  </si>
  <si>
    <t>2704</t>
  </si>
  <si>
    <t>за ползване на пазари, тържища, панаири, тротоари, улични платна и др.</t>
  </si>
  <si>
    <t>2705</t>
  </si>
  <si>
    <t>за битови отпадъци</t>
  </si>
  <si>
    <t>2707</t>
  </si>
  <si>
    <t>за ползване на общежития и други по образованието</t>
  </si>
  <si>
    <t>2708</t>
  </si>
  <si>
    <t>за технически услуги</t>
  </si>
  <si>
    <t>2710</t>
  </si>
  <si>
    <t>за административни услуги</t>
  </si>
  <si>
    <t>2711</t>
  </si>
  <si>
    <t>за откупуване на гробни места</t>
  </si>
  <si>
    <t>2715</t>
  </si>
  <si>
    <t>за притежаване на куче</t>
  </si>
  <si>
    <t>2717</t>
  </si>
  <si>
    <t>други общински такси</t>
  </si>
  <si>
    <t>2729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</si>
  <si>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</si>
  <si>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</si>
  <si>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</si>
  <si>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</si>
  <si>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наказателни лихви за данъци, мита и осигурителни вноски</t>
  </si>
  <si>
    <t>2809</t>
  </si>
  <si>
    <t>Други приходи</t>
  </si>
  <si>
    <t>3600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</si>
  <si>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</si>
  <si>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</si>
  <si>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</si>
  <si>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</si>
  <si>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ДДС (-)</t>
  </si>
  <si>
    <t>3701</t>
  </si>
  <si>
    <t>внесен данък върху приходите от стопанска дейност на бюджетните предприятия (-)</t>
  </si>
  <si>
    <t>3702</t>
  </si>
  <si>
    <t>Постъпления от продажба на нефинансови активи</t>
  </si>
  <si>
    <t>4000</t>
  </si>
  <si>
    <t>постъпления от продажба на сгради</t>
  </si>
  <si>
    <t>4022</t>
  </si>
  <si>
    <t>постъпления от продажба на земя</t>
  </si>
  <si>
    <t>4040</t>
  </si>
  <si>
    <t>Помощи и дарения от страната</t>
  </si>
  <si>
    <t>4500</t>
  </si>
  <si>
    <t>текущи помощи и дарения от страната</t>
  </si>
  <si>
    <t>4501</t>
  </si>
  <si>
    <t>III.Трансфери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</si>
  <si>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</si>
  <si>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</si>
  <si>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</si>
  <si>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</si>
  <si>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обща изравнителна субсидия и други трансфери за местни дейности от ЦБ за общини (+)</t>
  </si>
  <si>
    <t>3112</t>
  </si>
  <si>
    <t>получени от общини целеви субсидии от ЦБ за капиталови разходи (+)</t>
  </si>
  <si>
    <t>3113</t>
  </si>
  <si>
    <t>Трансфери между бюджети (нето)</t>
  </si>
  <si>
    <t>6100</t>
  </si>
  <si>
    <t>трансфери между бюджети - предоставени трансфери (-)</t>
  </si>
  <si>
    <t>6102</t>
  </si>
  <si>
    <t>вътрешни трансфери в системата на първостепенния разпоредител (+/-)</t>
  </si>
  <si>
    <t>6109</t>
  </si>
  <si>
    <t>Трансфери между бюджети и сметки за средствата от Европейския съюз (нето)</t>
  </si>
  <si>
    <t>6200</t>
  </si>
  <si>
    <t>предоставени трансфери (+/-)</t>
  </si>
  <si>
    <t>6202</t>
  </si>
  <si>
    <t>IV.Временни безлихвени заеми</t>
  </si>
  <si>
    <t>Временни безлихвени заеми между бюджети и сметки за средствата от Европейския съюз (нето)</t>
  </si>
  <si>
    <t>7600</t>
  </si>
  <si>
    <t xml:space="preserve">Временни безлихвени заеми от/за държавни предприятия и други сметки, включени в консолидираната фискална програма (нето) </t>
  </si>
  <si>
    <t>7800</t>
  </si>
  <si>
    <t xml:space="preserve">Временни безлихвени заеми от/за сметки за чужди средства (нето) </t>
  </si>
  <si>
    <t>7833</t>
  </si>
  <si>
    <t>V.Операции с финансови активи и пасиви</t>
  </si>
  <si>
    <t>Заеми от банки и други лица в страната - нето (+/-)</t>
  </si>
  <si>
    <t>8300</t>
  </si>
  <si>
    <t>погашения по дългосрочни заеми от други лица в страната (-)</t>
  </si>
  <si>
    <t>8382</t>
  </si>
  <si>
    <t xml:space="preserve">- В Т.Ч. ФОНД-"ФЛАГ" ЕАД (-)
</t>
  </si>
  <si>
    <t>8387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</si>
  <si>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</si>
  <si>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</si>
  <si>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</si>
  <si>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</si>
  <si>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Друго финансиране - нето(+/-)</t>
  </si>
  <si>
    <t>9300</t>
  </si>
  <si>
    <t>чужди средства от други лица (небюджетни предприятия и физически лица) (+/-)</t>
  </si>
  <si>
    <t>9310</t>
  </si>
  <si>
    <t>друго финансиране - операции с активи - предоставени временни депозити и гаранции на други бюджетни организации (-/+)</t>
  </si>
  <si>
    <t>9336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</si>
  <si>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</si>
  <si>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</si>
  <si>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</si>
  <si>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</si>
  <si>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</si>
  <si>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</si>
  <si>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</si>
  <si>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Други възнаграждения и плащания за персонала</t>
  </si>
  <si>
    <t>0200</t>
  </si>
  <si>
    <t>Издръжка</t>
  </si>
  <si>
    <t>1000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</si>
  <si>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</si>
  <si>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</si>
  <si>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</si>
  <si>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за персонала, нает по трудови и служебни правоотношения</t>
  </si>
  <si>
    <t>Задължителни осигурителни вноски от работодатели</t>
  </si>
  <si>
    <t>0500</t>
  </si>
  <si>
    <t>Платени данъци, такси и административни санкции</t>
  </si>
  <si>
    <t>1900</t>
  </si>
  <si>
    <t>Текущи трансфери, обезщетения и помощи за домакинствата</t>
  </si>
  <si>
    <t>4200</t>
  </si>
  <si>
    <t>Разходи за членски внос и участие в нетърговски организации и дейности</t>
  </si>
  <si>
    <t>4600</t>
  </si>
  <si>
    <t>Всичко - субсидии: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</si>
  <si>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</si>
  <si>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</si>
  <si>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</si>
  <si>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</si>
  <si>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компютри и хардуер</t>
  </si>
  <si>
    <t>5201</t>
  </si>
  <si>
    <t>придобиване на друго оборудване, машини и съоръжения</t>
  </si>
  <si>
    <t>5203</t>
  </si>
  <si>
    <t>придобиване на транспортни средства</t>
  </si>
  <si>
    <t>5204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</si>
  <si>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</si>
  <si>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</si>
  <si>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</si>
  <si>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</si>
  <si>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капиталови разходи:</t>
  </si>
  <si>
    <t>Всичко - 122 Общинска администрация:</t>
  </si>
  <si>
    <t xml:space="preserve">123 Общински съвети </t>
  </si>
  <si>
    <t>Стипендии</t>
  </si>
  <si>
    <t>Всичко - 123 Общински съвети 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</si>
  <si>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</si>
  <si>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</si>
  <si>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</si>
  <si>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</si>
  <si>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</si>
  <si>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</si>
  <si>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</si>
  <si>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</si>
  <si>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</si>
  <si>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Всичко - 282 Отбранително-мобилизационна подготовка, поддържане на запаси и мощности:</t>
  </si>
  <si>
    <t>283 Превантивна дейност за намаляване на вредните последствия от бедствия и аварии</t>
  </si>
  <si>
    <t>изграждане на инфраструктурни обекти</t>
  </si>
  <si>
    <t>5206</t>
  </si>
  <si>
    <t>Всичко - 283 Превантивна дейност за намаляване на вредните последствия от бедствия и аварии: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</si>
  <si>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</si>
  <si>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</si>
  <si>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</si>
  <si>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</si>
  <si>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придобиване на стопански инвентар</t>
  </si>
  <si>
    <t>5205</t>
  </si>
  <si>
    <t>Всичко - 311 Детски градини:</t>
  </si>
  <si>
    <t>322 Неспециализирани училища, без професионални гимназии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</si>
  <si>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</si>
  <si>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</si>
  <si>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</si>
  <si>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</si>
  <si>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</si>
  <si>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</si>
  <si>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</si>
  <si>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</si>
  <si>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</si>
  <si>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</si>
  <si>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</si>
  <si>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</si>
  <si>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</si>
  <si>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</si>
  <si>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</si>
  <si>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</si>
  <si>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</si>
  <si>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</si>
  <si>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</si>
  <si>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</si>
  <si>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</si>
  <si>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</si>
  <si>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</si>
  <si>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</si>
  <si>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</si>
  <si>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</si>
  <si>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</si>
  <si>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</si>
  <si>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</si>
  <si>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</si>
  <si>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</si>
  <si>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</si>
  <si>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</si>
  <si>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</si>
  <si>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</si>
  <si>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</si>
  <si>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540 Домове за стари хора</t>
  </si>
  <si>
    <t>Всичко - 540 Домове за стари хора:</t>
  </si>
  <si>
    <t>541 Домове за възрастни хора с увреждания</t>
  </si>
  <si>
    <t>Всичко - 541 Домове за възрастни хора с увреждания:</t>
  </si>
  <si>
    <t>547 Център за временно настаняване</t>
  </si>
  <si>
    <t>Всичко - 547 Център за временно настаняване: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</si>
  <si>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</si>
  <si>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</si>
  <si>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</si>
  <si>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</si>
  <si>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</si>
  <si>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</si>
  <si>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561 Социални услуги в домашна среда</t>
  </si>
  <si>
    <t>Всичко - 561 Социални услуги в домашна среда: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</si>
  <si>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</si>
  <si>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</si>
  <si>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</si>
  <si>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</si>
  <si>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</si>
  <si>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</si>
  <si>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</si>
  <si>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</si>
  <si>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</si>
  <si>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</si>
  <si>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</si>
  <si>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</si>
  <si>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</si>
  <si>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</si>
  <si>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</si>
  <si>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</si>
  <si>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</si>
  <si>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</si>
  <si>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</si>
  <si>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</si>
  <si>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</si>
  <si>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</si>
  <si>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627 Управление на дейностите по отпадъците</t>
  </si>
  <si>
    <t>Всичко - 627 Управление на дейностите по отпадъците: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</si>
  <si>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</si>
  <si>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</si>
  <si>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</si>
  <si>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</si>
  <si>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Почивно дело, култура, религиозни дейности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</si>
  <si>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</si>
  <si>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</si>
  <si>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</si>
  <si>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</si>
  <si>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Група Б) Физическа култура и спорт</t>
  </si>
  <si>
    <t>713 Спорт за всички</t>
  </si>
  <si>
    <t>Всичко - 713 Спорт за всички:</t>
  </si>
  <si>
    <t>714 Спортни бази за спорт за всички</t>
  </si>
  <si>
    <t>Субсидии и други текущи трансфери за юридически лица с нестопанска цел</t>
  </si>
  <si>
    <t>Всичко - 714 Спортни бази за спорт за всички:</t>
  </si>
  <si>
    <t>Всичко - Група Б) Физическа култура и спорт:</t>
  </si>
  <si>
    <t>Група В) Култура</t>
  </si>
  <si>
    <t>737 Оркестри и ансамбли</t>
  </si>
  <si>
    <t>Всичко - 737 Оркестри и ансамбли:</t>
  </si>
  <si>
    <t>738 Читалища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</si>
  <si>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</si>
  <si>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</si>
  <si>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придобиване на други ДМА</t>
  </si>
  <si>
    <t>5219</t>
  </si>
  <si>
    <t>Всичко - 739 Музеи, худ. галерии, паметници на културата и етногр. комплекси с национален и регионален харакер: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</si>
  <si>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</si>
  <si>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</si>
  <si>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</si>
  <si>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</si>
  <si>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751 Библиотеки с национален и регионален характер</t>
  </si>
  <si>
    <t>Всичко - 751 Библиотеки с национален и регионален характер: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</si>
  <si>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</si>
  <si>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</si>
  <si>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</si>
  <si>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Почивно дело, култура, религиозни дейности:</t>
  </si>
  <si>
    <t>VIII. Функция Икономически дейности и услуги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</si>
  <si>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</si>
  <si>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</si>
  <si>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Група В) Транспорт и съобщения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</si>
  <si>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</si>
  <si>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</si>
  <si>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837 Дейности по водния транспорт</t>
  </si>
  <si>
    <t>Всичко - 837 Дейности по водния транспорт:</t>
  </si>
  <si>
    <t>Всичко - Група В) Транспорт и съобщения:</t>
  </si>
  <si>
    <t>Група Е) Други дейности по икономиката</t>
  </si>
  <si>
    <t>866 Общински пазари и тържища</t>
  </si>
  <si>
    <t>Всичко - 866 Общински пазари и тържища:</t>
  </si>
  <si>
    <t>878 Приюти за безстопанствени животни</t>
  </si>
  <si>
    <t>Всичко - 878 Приюти за безстопанствени животни: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</si>
  <si>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</si>
  <si>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</si>
  <si>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</si>
  <si>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</si>
  <si>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IX. Функция Разходи некласифицирани в другите функции</t>
  </si>
  <si>
    <t>910 Разходи за лихви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</si>
  <si>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</si>
  <si>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</si>
  <si>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</si>
  <si>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</si>
  <si>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</si>
  <si>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</si>
  <si>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</si>
  <si>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</si>
  <si>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 xml:space="preserve">998 Резерв </t>
  </si>
  <si>
    <t>Резерв за непредвидени и неотложни разходи</t>
  </si>
  <si>
    <t>0098</t>
  </si>
  <si>
    <t>Всичко - Резерв:</t>
  </si>
  <si>
    <t>Всичко - IX. Функция Разходи некласифицирани в другите функции:</t>
  </si>
  <si>
    <t>ПРИЛОЖЕНИЕ 1</t>
  </si>
  <si>
    <t>ПРИЛОЖЕНИЕ 2</t>
  </si>
  <si>
    <t>ОБЩО</t>
  </si>
  <si>
    <t xml:space="preserve">ДЪРЖАВНИ </t>
  </si>
  <si>
    <t>МЕСТНИ</t>
  </si>
  <si>
    <t>Всичко Имущественни и др. данъци:</t>
  </si>
  <si>
    <t>Всичко Неданъчни приходи:</t>
  </si>
  <si>
    <t>Всичко Трансфери:</t>
  </si>
  <si>
    <t>Всичко Временни безлихвени заеми:</t>
  </si>
  <si>
    <t>Всичко Операции с финансови активи и пасиви:</t>
  </si>
  <si>
    <t>Всичко ПРИХОДИ:</t>
  </si>
  <si>
    <t>ДОФИНАНСИРАНЕ</t>
  </si>
  <si>
    <t>Всичко - 829 Други д-сти по селско и горско стопанство, лов и риболов:</t>
  </si>
  <si>
    <t>Всичко - Група Б) Селско ст-во, горско стопанство, лов и риболов:</t>
  </si>
  <si>
    <t>Всичко РАЗХОДИ ПО БЮДЖЕТА:</t>
  </si>
  <si>
    <t>ПРИЛОЖЕНИЕ 3</t>
  </si>
  <si>
    <t>Бланка стойностни показатели: Разход по функции</t>
  </si>
  <si>
    <t>Начален план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</si>
</sst>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[$-402]d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8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 locked="0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 horizontal="right" vertical="center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horizontal="center" vertical="center"/>
    </xf>
    <xf numFmtId="3" fontId="43" fillId="33" borderId="16" xfId="0" applyNumberFormat="1" applyFont="1" applyFill="1" applyBorder="1" applyAlignment="1">
      <alignment horizontal="right" vertical="center"/>
    </xf>
    <xf numFmtId="3" fontId="43" fillId="33" borderId="17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right" vertical="center"/>
    </xf>
    <xf numFmtId="3" fontId="43" fillId="33" borderId="0" xfId="0" applyNumberFormat="1" applyFont="1" applyFill="1" applyBorder="1" applyAlignment="1">
      <alignment horizontal="right" vertical="center"/>
    </xf>
    <xf numFmtId="3" fontId="43" fillId="33" borderId="11" xfId="0" applyNumberFormat="1" applyFont="1" applyFill="1" applyBorder="1" applyAlignment="1">
      <alignment horizontal="right" vertical="center"/>
    </xf>
    <xf numFmtId="0" fontId="43" fillId="33" borderId="19" xfId="0" applyFont="1" applyFill="1" applyBorder="1" applyAlignment="1">
      <alignment horizontal="center" vertical="center"/>
    </xf>
    <xf numFmtId="3" fontId="43" fillId="33" borderId="12" xfId="0" applyNumberFormat="1" applyFont="1" applyFill="1" applyBorder="1" applyAlignment="1">
      <alignment horizontal="right" vertical="center"/>
    </xf>
    <xf numFmtId="0" fontId="45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Border="1" applyAlignment="1" applyProtection="1">
      <alignment vertical="center"/>
      <protection locked="0"/>
    </xf>
    <xf numFmtId="0" fontId="43" fillId="33" borderId="0" xfId="0" applyFont="1" applyFill="1" applyBorder="1" applyAlignment="1" applyProtection="1">
      <alignment horizontal="center" vertical="center"/>
      <protection locked="0"/>
    </xf>
    <xf numFmtId="0" fontId="45" fillId="33" borderId="20" xfId="0" applyFont="1" applyFill="1" applyBorder="1" applyAlignment="1" applyProtection="1">
      <alignment horizontal="center" vertical="center"/>
      <protection locked="0"/>
    </xf>
    <xf numFmtId="0" fontId="45" fillId="33" borderId="20" xfId="0" applyFont="1" applyFill="1" applyBorder="1" applyAlignment="1" applyProtection="1">
      <alignment horizontal="center" vertical="center" wrapText="1"/>
      <protection locked="0"/>
    </xf>
    <xf numFmtId="0" fontId="43" fillId="33" borderId="14" xfId="0" applyFont="1" applyFill="1" applyBorder="1" applyAlignment="1">
      <alignment horizontal="left" vertical="center" wrapText="1"/>
    </xf>
    <xf numFmtId="0" fontId="45" fillId="33" borderId="21" xfId="0" applyFont="1" applyFill="1" applyBorder="1" applyAlignment="1" applyProtection="1">
      <alignment horizontal="center" vertical="center"/>
      <protection locked="0"/>
    </xf>
    <xf numFmtId="0" fontId="45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3" fontId="43" fillId="33" borderId="22" xfId="0" applyNumberFormat="1" applyFont="1" applyFill="1" applyBorder="1" applyAlignment="1">
      <alignment horizontal="right" vertical="center"/>
    </xf>
    <xf numFmtId="0" fontId="45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3" fontId="46" fillId="33" borderId="12" xfId="0" applyNumberFormat="1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3" fontId="45" fillId="33" borderId="26" xfId="0" applyNumberFormat="1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27" xfId="0" applyFont="1" applyFill="1" applyBorder="1" applyAlignment="1">
      <alignment horizontal="right" vertical="center"/>
    </xf>
    <xf numFmtId="3" fontId="48" fillId="33" borderId="28" xfId="0" applyNumberFormat="1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3" fontId="43" fillId="33" borderId="29" xfId="0" applyNumberFormat="1" applyFont="1" applyFill="1" applyBorder="1" applyAlignment="1">
      <alignment horizontal="right" vertical="center"/>
    </xf>
    <xf numFmtId="3" fontId="43" fillId="33" borderId="30" xfId="0" applyNumberFormat="1" applyFont="1" applyFill="1" applyBorder="1" applyAlignment="1">
      <alignment horizontal="right" vertical="center"/>
    </xf>
    <xf numFmtId="0" fontId="43" fillId="33" borderId="31" xfId="0" applyFont="1" applyFill="1" applyBorder="1" applyAlignment="1">
      <alignment horizontal="center" vertical="center"/>
    </xf>
    <xf numFmtId="3" fontId="43" fillId="33" borderId="31" xfId="0" applyNumberFormat="1" applyFont="1" applyFill="1" applyBorder="1" applyAlignment="1">
      <alignment horizontal="right" vertical="center"/>
    </xf>
    <xf numFmtId="3" fontId="45" fillId="33" borderId="12" xfId="0" applyNumberFormat="1" applyFont="1" applyFill="1" applyBorder="1" applyAlignment="1">
      <alignment horizontal="right" vertical="center"/>
    </xf>
    <xf numFmtId="3" fontId="43" fillId="33" borderId="32" xfId="0" applyNumberFormat="1" applyFont="1" applyFill="1" applyBorder="1" applyAlignment="1">
      <alignment horizontal="right" vertical="center"/>
    </xf>
    <xf numFmtId="3" fontId="43" fillId="33" borderId="23" xfId="0" applyNumberFormat="1" applyFont="1" applyFill="1" applyBorder="1" applyAlignment="1">
      <alignment horizontal="right" vertical="center"/>
    </xf>
    <xf numFmtId="3" fontId="43" fillId="33" borderId="33" xfId="0" applyNumberFormat="1" applyFont="1" applyFill="1" applyBorder="1" applyAlignment="1">
      <alignment horizontal="right" vertical="center"/>
    </xf>
    <xf numFmtId="3" fontId="43" fillId="33" borderId="26" xfId="0" applyNumberFormat="1" applyFont="1" applyFill="1" applyBorder="1" applyAlignment="1">
      <alignment horizontal="right" vertical="center"/>
    </xf>
    <xf numFmtId="3" fontId="43" fillId="33" borderId="34" xfId="0" applyNumberFormat="1" applyFont="1" applyFill="1" applyBorder="1" applyAlignment="1">
      <alignment horizontal="right" vertical="center"/>
    </xf>
    <xf numFmtId="3" fontId="43" fillId="33" borderId="35" xfId="0" applyNumberFormat="1" applyFont="1" applyFill="1" applyBorder="1" applyAlignment="1">
      <alignment horizontal="right" vertical="center"/>
    </xf>
    <xf numFmtId="3" fontId="43" fillId="33" borderId="28" xfId="0" applyNumberFormat="1" applyFont="1" applyFill="1" applyBorder="1" applyAlignment="1">
      <alignment horizontal="right" vertical="center"/>
    </xf>
    <xf numFmtId="3" fontId="43" fillId="33" borderId="36" xfId="0" applyNumberFormat="1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center" vertical="center"/>
    </xf>
    <xf numFmtId="3" fontId="45" fillId="33" borderId="23" xfId="0" applyNumberFormat="1" applyFont="1" applyFill="1" applyBorder="1" applyAlignment="1">
      <alignment horizontal="right" vertical="center"/>
    </xf>
    <xf numFmtId="3" fontId="45" fillId="33" borderId="34" xfId="0" applyNumberFormat="1" applyFont="1" applyFill="1" applyBorder="1" applyAlignment="1">
      <alignment horizontal="right" vertical="center"/>
    </xf>
    <xf numFmtId="3" fontId="45" fillId="33" borderId="37" xfId="0" applyNumberFormat="1" applyFont="1" applyFill="1" applyBorder="1" applyAlignment="1">
      <alignment vertical="center"/>
    </xf>
    <xf numFmtId="3" fontId="45" fillId="33" borderId="29" xfId="0" applyNumberFormat="1" applyFont="1" applyFill="1" applyBorder="1" applyAlignment="1">
      <alignment vertical="center"/>
    </xf>
    <xf numFmtId="3" fontId="43" fillId="33" borderId="38" xfId="0" applyNumberFormat="1" applyFont="1" applyFill="1" applyBorder="1" applyAlignment="1">
      <alignment horizontal="right" vertical="center"/>
    </xf>
    <xf numFmtId="3" fontId="43" fillId="33" borderId="39" xfId="0" applyNumberFormat="1" applyFont="1" applyFill="1" applyBorder="1" applyAlignment="1">
      <alignment horizontal="right" vertical="center"/>
    </xf>
    <xf numFmtId="3" fontId="43" fillId="33" borderId="40" xfId="0" applyNumberFormat="1" applyFont="1" applyFill="1" applyBorder="1" applyAlignment="1">
      <alignment horizontal="right" vertical="center"/>
    </xf>
    <xf numFmtId="3" fontId="43" fillId="33" borderId="10" xfId="0" applyNumberFormat="1" applyFont="1" applyFill="1" applyBorder="1" applyAlignment="1">
      <alignment horizontal="right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left" vertical="center"/>
    </xf>
    <xf numFmtId="0" fontId="45" fillId="33" borderId="41" xfId="0" applyFont="1" applyFill="1" applyBorder="1" applyAlignment="1">
      <alignment horizontal="right" vertical="center"/>
    </xf>
    <xf numFmtId="3" fontId="43" fillId="33" borderId="41" xfId="0" applyNumberFormat="1" applyFont="1" applyFill="1" applyBorder="1" applyAlignment="1">
      <alignment horizontal="right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left" vertical="center"/>
    </xf>
    <xf numFmtId="0" fontId="45" fillId="33" borderId="43" xfId="0" applyFont="1" applyFill="1" applyBorder="1" applyAlignment="1">
      <alignment horizontal="right" vertical="center"/>
    </xf>
    <xf numFmtId="3" fontId="43" fillId="33" borderId="43" xfId="0" applyNumberFormat="1" applyFont="1" applyFill="1" applyBorder="1" applyAlignment="1">
      <alignment horizontal="right" vertical="center"/>
    </xf>
    <xf numFmtId="0" fontId="43" fillId="33" borderId="36" xfId="0" applyFont="1" applyFill="1" applyBorder="1" applyAlignment="1">
      <alignment horizontal="left" vertical="center"/>
    </xf>
    <xf numFmtId="0" fontId="45" fillId="33" borderId="42" xfId="0" applyFont="1" applyFill="1" applyBorder="1" applyAlignment="1">
      <alignment horizontal="right" vertical="center"/>
    </xf>
    <xf numFmtId="3" fontId="43" fillId="33" borderId="44" xfId="0" applyNumberFormat="1" applyFont="1" applyFill="1" applyBorder="1" applyAlignment="1">
      <alignment horizontal="right" vertical="center"/>
    </xf>
    <xf numFmtId="3" fontId="43" fillId="33" borderId="42" xfId="0" applyNumberFormat="1" applyFont="1" applyFill="1" applyBorder="1" applyAlignment="1">
      <alignment horizontal="right" vertical="center"/>
    </xf>
    <xf numFmtId="3" fontId="43" fillId="33" borderId="45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right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46" xfId="0" applyFont="1" applyFill="1" applyBorder="1" applyAlignment="1">
      <alignment horizontal="right" vertical="center"/>
    </xf>
    <xf numFmtId="0" fontId="45" fillId="33" borderId="11" xfId="0" applyFont="1" applyFill="1" applyBorder="1" applyAlignment="1">
      <alignment vertical="center"/>
    </xf>
    <xf numFmtId="0" fontId="45" fillId="33" borderId="39" xfId="0" applyFont="1" applyFill="1" applyBorder="1" applyAlignment="1">
      <alignment horizontal="right" vertical="center"/>
    </xf>
    <xf numFmtId="0" fontId="45" fillId="33" borderId="40" xfId="0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right" vertical="center"/>
    </xf>
    <xf numFmtId="0" fontId="45" fillId="33" borderId="38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50" fillId="33" borderId="0" xfId="0" applyFont="1" applyFill="1" applyAlignment="1">
      <alignment horizontal="right" vertical="center"/>
    </xf>
    <xf numFmtId="0" fontId="45" fillId="33" borderId="32" xfId="0" applyFont="1" applyFill="1" applyBorder="1" applyAlignment="1">
      <alignment horizontal="right" vertical="center"/>
    </xf>
    <xf numFmtId="0" fontId="45" fillId="33" borderId="26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left" vertical="center" indent="2"/>
    </xf>
    <xf numFmtId="0" fontId="45" fillId="33" borderId="0" xfId="0" applyFont="1" applyFill="1" applyBorder="1" applyAlignment="1">
      <alignment horizontal="left" vertical="center" indent="2"/>
    </xf>
    <xf numFmtId="0" fontId="45" fillId="33" borderId="11" xfId="0" applyFont="1" applyFill="1" applyBorder="1" applyAlignment="1">
      <alignment horizontal="left" vertical="center" indent="2"/>
    </xf>
    <xf numFmtId="0" fontId="45" fillId="33" borderId="18" xfId="0" applyFont="1" applyFill="1" applyBorder="1" applyAlignment="1">
      <alignment horizontal="right" vertical="center" wrapText="1"/>
    </xf>
    <xf numFmtId="0" fontId="45" fillId="33" borderId="41" xfId="0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right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right" vertical="center" wrapText="1"/>
    </xf>
    <xf numFmtId="0" fontId="45" fillId="33" borderId="43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left" vertical="center" indent="1"/>
    </xf>
    <xf numFmtId="0" fontId="45" fillId="33" borderId="0" xfId="0" applyFont="1" applyFill="1" applyBorder="1" applyAlignment="1">
      <alignment horizontal="left" vertical="center" indent="1"/>
    </xf>
    <xf numFmtId="0" fontId="45" fillId="33" borderId="11" xfId="0" applyFont="1" applyFill="1" applyBorder="1" applyAlignment="1">
      <alignment horizontal="left" vertical="center" indent="1"/>
    </xf>
    <xf numFmtId="0" fontId="45" fillId="33" borderId="36" xfId="0" applyFont="1" applyFill="1" applyBorder="1" applyAlignment="1">
      <alignment horizontal="right" vertical="center" wrapText="1"/>
    </xf>
    <xf numFmtId="0" fontId="45" fillId="33" borderId="42" xfId="0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horizontal="left" vertical="center" wrapText="1" indent="1"/>
    </xf>
    <xf numFmtId="0" fontId="45" fillId="33" borderId="11" xfId="0" applyFont="1" applyFill="1" applyBorder="1" applyAlignment="1">
      <alignment horizontal="left" vertical="center" wrapText="1" indent="1"/>
    </xf>
    <xf numFmtId="0" fontId="45" fillId="33" borderId="36" xfId="0" applyFont="1" applyFill="1" applyBorder="1" applyAlignment="1">
      <alignment horizontal="left" vertical="center" wrapText="1" indent="2"/>
    </xf>
    <xf numFmtId="0" fontId="45" fillId="33" borderId="42" xfId="0" applyFont="1" applyFill="1" applyBorder="1" applyAlignment="1">
      <alignment horizontal="left" vertical="center" wrapText="1" indent="2"/>
    </xf>
    <xf numFmtId="0" fontId="45" fillId="33" borderId="44" xfId="0" applyFont="1" applyFill="1" applyBorder="1" applyAlignment="1">
      <alignment horizontal="left" vertical="center" wrapText="1" indent="2"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GridLines="0" view="pageBreakPreview" zoomScale="115" zoomScaleSheetLayoutView="11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2" sqref="B12"/>
    </sheetView>
  </sheetViews>
  <sheetFormatPr defaultColWidth="9.140625" defaultRowHeight="15"/>
  <cols>
    <col min="1" max="1" width="2.00390625" style="2" hidden="1" customWidth="1"/>
    <col min="2" max="2" width="70.7109375" style="2" customWidth="1"/>
    <col min="3" max="3" width="12.7109375" style="2" customWidth="1"/>
    <col min="4" max="4" width="20.7109375" style="2" customWidth="1"/>
    <col min="5" max="6" width="15.57421875" style="2" customWidth="1"/>
    <col min="7" max="16384" width="9.140625" style="2" customWidth="1"/>
  </cols>
  <sheetData>
    <row r="1" spans="1:6" ht="19.5" customHeight="1">
      <c r="A1" s="1" t="s">
        <v>10</v>
      </c>
      <c r="D1" s="100" t="s">
        <v>339</v>
      </c>
      <c r="E1" s="100"/>
      <c r="F1" s="100"/>
    </row>
    <row r="2" spans="1:4" ht="20.25" customHeight="1">
      <c r="A2" s="3"/>
      <c r="B2" s="48" t="s">
        <v>7</v>
      </c>
      <c r="C2" s="39"/>
      <c r="D2" s="39"/>
    </row>
    <row r="3" spans="1:4" s="5" customFormat="1" ht="18" customHeight="1">
      <c r="A3" s="4" t="e">
        <f>CONCATENATE("Бюджет ",#REF!)</f>
        <v>#REF!</v>
      </c>
      <c r="B3" s="27" t="s">
        <v>11</v>
      </c>
      <c r="C3" s="26"/>
      <c r="D3" s="26"/>
    </row>
    <row r="4" spans="1:4" ht="15.75" customHeight="1">
      <c r="A4" s="3"/>
      <c r="B4" s="40"/>
      <c r="C4" s="6" t="s">
        <v>0</v>
      </c>
      <c r="D4" s="28" t="s">
        <v>12</v>
      </c>
    </row>
    <row r="5" spans="1:4" ht="32.25" customHeight="1">
      <c r="A5" s="3"/>
      <c r="B5" s="40"/>
      <c r="C5" s="6" t="s">
        <v>1</v>
      </c>
      <c r="D5" s="32" t="s">
        <v>356</v>
      </c>
    </row>
    <row r="6" spans="1:4" ht="24.75" customHeight="1" thickBot="1">
      <c r="A6" s="3"/>
      <c r="B6" s="40"/>
      <c r="C6" s="6" t="s">
        <v>2</v>
      </c>
      <c r="D6" s="31">
        <v>2020</v>
      </c>
    </row>
    <row r="7" spans="1:4" ht="15.75" customHeight="1" hidden="1" thickBot="1">
      <c r="A7" s="3"/>
      <c r="B7" s="8"/>
      <c r="C7" s="9"/>
      <c r="D7" s="10"/>
    </row>
    <row r="8" spans="1:6" ht="48" customHeight="1" thickBot="1">
      <c r="A8" s="3"/>
      <c r="B8" s="11" t="s">
        <v>4</v>
      </c>
      <c r="C8" s="11" t="s">
        <v>8</v>
      </c>
      <c r="D8" s="35" t="s">
        <v>341</v>
      </c>
      <c r="E8" s="36" t="s">
        <v>342</v>
      </c>
      <c r="F8" s="37" t="s">
        <v>343</v>
      </c>
    </row>
    <row r="9" spans="1:6" ht="15.75" customHeight="1">
      <c r="A9" s="12"/>
      <c r="B9" s="97" t="s">
        <v>6</v>
      </c>
      <c r="C9" s="98"/>
      <c r="D9" s="99"/>
      <c r="E9" s="3"/>
      <c r="F9" s="10"/>
    </row>
    <row r="10" spans="1:6" ht="15.75" customHeight="1">
      <c r="A10" s="13"/>
      <c r="B10" s="97" t="s">
        <v>13</v>
      </c>
      <c r="C10" s="98"/>
      <c r="D10" s="99"/>
      <c r="E10" s="3"/>
      <c r="F10" s="10"/>
    </row>
    <row r="11" spans="1:6" ht="15" customHeight="1">
      <c r="A11" s="13"/>
      <c r="B11" s="14" t="s">
        <v>14</v>
      </c>
      <c r="C11" s="15" t="s">
        <v>15</v>
      </c>
      <c r="D11" s="17">
        <v>100000</v>
      </c>
      <c r="E11" s="17"/>
      <c r="F11" s="17">
        <v>100000</v>
      </c>
    </row>
    <row r="12" spans="1:6" ht="30" customHeight="1">
      <c r="A12" s="13"/>
      <c r="B12" s="30" t="s">
        <v>16</v>
      </c>
      <c r="C12" s="15" t="s">
        <v>17</v>
      </c>
      <c r="D12" s="17">
        <v>100000</v>
      </c>
      <c r="E12" s="17"/>
      <c r="F12" s="17">
        <v>100000</v>
      </c>
    </row>
    <row r="13" spans="1:6" ht="15" customHeight="1">
      <c r="A13" s="13"/>
      <c r="B13" s="14" t="s">
        <v>18</v>
      </c>
      <c r="C13" s="15" t="s">
        <v>19</v>
      </c>
      <c r="D13" s="17">
        <v>40000</v>
      </c>
      <c r="E13" s="17"/>
      <c r="F13" s="17">
        <v>40000</v>
      </c>
    </row>
    <row r="14" spans="1:6" ht="15" customHeight="1">
      <c r="A14" s="13"/>
      <c r="B14" s="14" t="s">
        <v>20</v>
      </c>
      <c r="C14" s="15" t="s">
        <v>21</v>
      </c>
      <c r="D14" s="17">
        <v>3625000</v>
      </c>
      <c r="E14" s="17"/>
      <c r="F14" s="17">
        <v>3625000</v>
      </c>
    </row>
    <row r="15" spans="1:6" ht="15" customHeight="1">
      <c r="A15" s="13"/>
      <c r="B15" s="14" t="s">
        <v>22</v>
      </c>
      <c r="C15" s="15" t="s">
        <v>23</v>
      </c>
      <c r="D15" s="17">
        <v>855000</v>
      </c>
      <c r="E15" s="17"/>
      <c r="F15" s="17">
        <v>855000</v>
      </c>
    </row>
    <row r="16" spans="1:6" ht="15" customHeight="1">
      <c r="A16" s="13"/>
      <c r="B16" s="14" t="s">
        <v>24</v>
      </c>
      <c r="C16" s="15" t="s">
        <v>25</v>
      </c>
      <c r="D16" s="17">
        <v>2000000</v>
      </c>
      <c r="E16" s="17"/>
      <c r="F16" s="17">
        <v>2000000</v>
      </c>
    </row>
    <row r="17" spans="1:6" ht="30.75" customHeight="1">
      <c r="A17" s="13"/>
      <c r="B17" s="30" t="s">
        <v>26</v>
      </c>
      <c r="C17" s="15" t="s">
        <v>27</v>
      </c>
      <c r="D17" s="17">
        <v>750000</v>
      </c>
      <c r="E17" s="17"/>
      <c r="F17" s="17">
        <v>750000</v>
      </c>
    </row>
    <row r="18" spans="1:6" ht="15" customHeight="1">
      <c r="A18" s="13"/>
      <c r="B18" s="14" t="s">
        <v>28</v>
      </c>
      <c r="C18" s="15" t="s">
        <v>29</v>
      </c>
      <c r="D18" s="17">
        <v>20000</v>
      </c>
      <c r="E18" s="17"/>
      <c r="F18" s="17">
        <v>20000</v>
      </c>
    </row>
    <row r="19" spans="1:6" ht="15.75" customHeight="1">
      <c r="A19" s="13"/>
      <c r="B19" s="101" t="s">
        <v>344</v>
      </c>
      <c r="C19" s="102"/>
      <c r="D19" s="17">
        <f>D11+D14</f>
        <v>3725000</v>
      </c>
      <c r="E19" s="17">
        <f>E11+E14</f>
        <v>0</v>
      </c>
      <c r="F19" s="17">
        <f>F11+F14</f>
        <v>3725000</v>
      </c>
    </row>
    <row r="20" spans="1:6" ht="16.5" customHeight="1" hidden="1" thickBot="1">
      <c r="A20" s="19"/>
      <c r="B20" s="18"/>
      <c r="C20" s="20"/>
      <c r="D20" s="22"/>
      <c r="E20" s="3"/>
      <c r="F20" s="10"/>
    </row>
    <row r="21" spans="1:6" ht="15.75" customHeight="1">
      <c r="A21" s="13"/>
      <c r="B21" s="97" t="s">
        <v>30</v>
      </c>
      <c r="C21" s="98"/>
      <c r="D21" s="99"/>
      <c r="E21" s="3"/>
      <c r="F21" s="10"/>
    </row>
    <row r="22" spans="1:6" ht="15" customHeight="1">
      <c r="A22" s="13"/>
      <c r="B22" s="14" t="s">
        <v>31</v>
      </c>
      <c r="C22" s="15" t="s">
        <v>32</v>
      </c>
      <c r="D22" s="17">
        <v>1546403</v>
      </c>
      <c r="E22" s="17">
        <v>250803</v>
      </c>
      <c r="F22" s="17">
        <v>1295600</v>
      </c>
    </row>
    <row r="23" spans="1:6" ht="15" customHeight="1">
      <c r="A23" s="13"/>
      <c r="B23" s="14" t="s">
        <v>33</v>
      </c>
      <c r="C23" s="15" t="s">
        <v>34</v>
      </c>
      <c r="D23" s="17">
        <v>393600</v>
      </c>
      <c r="E23" s="17">
        <v>98000</v>
      </c>
      <c r="F23" s="17">
        <v>295600</v>
      </c>
    </row>
    <row r="24" spans="1:6" ht="15" customHeight="1">
      <c r="A24" s="13"/>
      <c r="B24" s="14" t="s">
        <v>35</v>
      </c>
      <c r="C24" s="15" t="s">
        <v>36</v>
      </c>
      <c r="D24" s="17">
        <v>534246</v>
      </c>
      <c r="E24" s="17">
        <v>34246</v>
      </c>
      <c r="F24" s="17">
        <v>500000</v>
      </c>
    </row>
    <row r="25" spans="1:6" ht="15" customHeight="1">
      <c r="A25" s="13"/>
      <c r="B25" s="14" t="s">
        <v>37</v>
      </c>
      <c r="C25" s="15" t="s">
        <v>38</v>
      </c>
      <c r="D25" s="17">
        <v>618557</v>
      </c>
      <c r="E25" s="17">
        <v>118557</v>
      </c>
      <c r="F25" s="17">
        <v>500000</v>
      </c>
    </row>
    <row r="26" spans="1:6" ht="15" customHeight="1">
      <c r="A26" s="13"/>
      <c r="B26" s="14" t="s">
        <v>39</v>
      </c>
      <c r="C26" s="15" t="s">
        <v>40</v>
      </c>
      <c r="D26" s="17">
        <v>5483870</v>
      </c>
      <c r="E26" s="17">
        <v>27000</v>
      </c>
      <c r="F26" s="17">
        <v>5456870</v>
      </c>
    </row>
    <row r="27" spans="1:6" ht="15" customHeight="1">
      <c r="A27" s="13"/>
      <c r="B27" s="14" t="s">
        <v>41</v>
      </c>
      <c r="C27" s="15" t="s">
        <v>42</v>
      </c>
      <c r="D27" s="17">
        <v>344050</v>
      </c>
      <c r="E27" s="17">
        <v>0</v>
      </c>
      <c r="F27" s="17">
        <v>344050</v>
      </c>
    </row>
    <row r="28" spans="1:6" ht="15" customHeight="1">
      <c r="A28" s="13"/>
      <c r="B28" s="14" t="s">
        <v>43</v>
      </c>
      <c r="C28" s="15" t="s">
        <v>44</v>
      </c>
      <c r="D28" s="17">
        <v>141000</v>
      </c>
      <c r="E28" s="17">
        <v>0</v>
      </c>
      <c r="F28" s="17">
        <v>141000</v>
      </c>
    </row>
    <row r="29" spans="1:6" ht="30" customHeight="1">
      <c r="A29" s="13"/>
      <c r="B29" s="30" t="s">
        <v>45</v>
      </c>
      <c r="C29" s="15" t="s">
        <v>46</v>
      </c>
      <c r="D29" s="17">
        <v>188000</v>
      </c>
      <c r="E29" s="17">
        <v>0</v>
      </c>
      <c r="F29" s="17">
        <v>188000</v>
      </c>
    </row>
    <row r="30" spans="1:6" ht="30" customHeight="1">
      <c r="A30" s="13"/>
      <c r="B30" s="30" t="s">
        <v>47</v>
      </c>
      <c r="C30" s="15" t="s">
        <v>48</v>
      </c>
      <c r="D30" s="17">
        <v>141400</v>
      </c>
      <c r="E30" s="17">
        <v>0</v>
      </c>
      <c r="F30" s="17">
        <v>141400</v>
      </c>
    </row>
    <row r="31" spans="1:6" ht="15" customHeight="1">
      <c r="A31" s="13"/>
      <c r="B31" s="14" t="s">
        <v>49</v>
      </c>
      <c r="C31" s="15" t="s">
        <v>50</v>
      </c>
      <c r="D31" s="17">
        <v>4342420</v>
      </c>
      <c r="E31" s="17">
        <v>0</v>
      </c>
      <c r="F31" s="17">
        <v>4342420</v>
      </c>
    </row>
    <row r="32" spans="1:6" ht="15" customHeight="1">
      <c r="A32" s="13"/>
      <c r="B32" s="14" t="s">
        <v>51</v>
      </c>
      <c r="C32" s="15" t="s">
        <v>52</v>
      </c>
      <c r="D32" s="17">
        <v>27000</v>
      </c>
      <c r="E32" s="17">
        <v>27000</v>
      </c>
      <c r="F32" s="17">
        <v>0</v>
      </c>
    </row>
    <row r="33" spans="1:6" ht="15" customHeight="1">
      <c r="A33" s="13"/>
      <c r="B33" s="14" t="s">
        <v>53</v>
      </c>
      <c r="C33" s="15" t="s">
        <v>54</v>
      </c>
      <c r="D33" s="17">
        <v>70000</v>
      </c>
      <c r="E33" s="17">
        <v>0</v>
      </c>
      <c r="F33" s="17">
        <v>70000</v>
      </c>
    </row>
    <row r="34" spans="1:6" ht="15" customHeight="1">
      <c r="A34" s="13"/>
      <c r="B34" s="14" t="s">
        <v>55</v>
      </c>
      <c r="C34" s="15" t="s">
        <v>56</v>
      </c>
      <c r="D34" s="17">
        <v>135000</v>
      </c>
      <c r="E34" s="17">
        <v>0</v>
      </c>
      <c r="F34" s="17">
        <v>135000</v>
      </c>
    </row>
    <row r="35" spans="1:6" ht="15" customHeight="1">
      <c r="A35" s="13"/>
      <c r="B35" s="14" t="s">
        <v>57</v>
      </c>
      <c r="C35" s="15" t="s">
        <v>58</v>
      </c>
      <c r="D35" s="17">
        <v>25000</v>
      </c>
      <c r="E35" s="17">
        <v>0</v>
      </c>
      <c r="F35" s="17">
        <v>25000</v>
      </c>
    </row>
    <row r="36" spans="1:6" ht="15" customHeight="1">
      <c r="A36" s="13"/>
      <c r="B36" s="14" t="s">
        <v>59</v>
      </c>
      <c r="C36" s="15" t="s">
        <v>60</v>
      </c>
      <c r="D36" s="17">
        <v>4000</v>
      </c>
      <c r="E36" s="17">
        <v>0</v>
      </c>
      <c r="F36" s="17">
        <v>4000</v>
      </c>
    </row>
    <row r="37" spans="1:6" ht="15" customHeight="1">
      <c r="A37" s="13"/>
      <c r="B37" s="14" t="s">
        <v>61</v>
      </c>
      <c r="C37" s="15" t="s">
        <v>62</v>
      </c>
      <c r="D37" s="17">
        <v>66000</v>
      </c>
      <c r="E37" s="17">
        <v>0</v>
      </c>
      <c r="F37" s="17">
        <v>66000</v>
      </c>
    </row>
    <row r="38" spans="1:6" ht="15" customHeight="1">
      <c r="A38" s="13"/>
      <c r="B38" s="14" t="s">
        <v>63</v>
      </c>
      <c r="C38" s="15" t="s">
        <v>64</v>
      </c>
      <c r="D38" s="17">
        <v>240000</v>
      </c>
      <c r="E38" s="17">
        <v>0</v>
      </c>
      <c r="F38" s="17">
        <v>240000</v>
      </c>
    </row>
    <row r="39" spans="1:6" ht="30" customHeight="1">
      <c r="A39" s="13"/>
      <c r="B39" s="30" t="s">
        <v>65</v>
      </c>
      <c r="C39" s="15" t="s">
        <v>66</v>
      </c>
      <c r="D39" s="17">
        <v>40000</v>
      </c>
      <c r="E39" s="17">
        <v>0</v>
      </c>
      <c r="F39" s="17">
        <v>40000</v>
      </c>
    </row>
    <row r="40" spans="1:6" ht="15" customHeight="1">
      <c r="A40" s="13"/>
      <c r="B40" s="14" t="s">
        <v>67</v>
      </c>
      <c r="C40" s="15" t="s">
        <v>68</v>
      </c>
      <c r="D40" s="17">
        <v>200000</v>
      </c>
      <c r="E40" s="17">
        <v>0</v>
      </c>
      <c r="F40" s="17">
        <v>200000</v>
      </c>
    </row>
    <row r="41" spans="1:6" ht="15" customHeight="1">
      <c r="A41" s="13"/>
      <c r="B41" s="14" t="s">
        <v>69</v>
      </c>
      <c r="C41" s="15" t="s">
        <v>70</v>
      </c>
      <c r="D41" s="17">
        <v>560815</v>
      </c>
      <c r="E41" s="17">
        <v>11100</v>
      </c>
      <c r="F41" s="17">
        <v>549715</v>
      </c>
    </row>
    <row r="42" spans="1:6" ht="15" customHeight="1">
      <c r="A42" s="13"/>
      <c r="B42" s="14" t="s">
        <v>71</v>
      </c>
      <c r="C42" s="15" t="s">
        <v>72</v>
      </c>
      <c r="D42" s="17">
        <v>560815</v>
      </c>
      <c r="E42" s="17">
        <v>11100</v>
      </c>
      <c r="F42" s="17">
        <v>549715</v>
      </c>
    </row>
    <row r="43" spans="1:6" ht="15" customHeight="1">
      <c r="A43" s="13"/>
      <c r="B43" s="14" t="s">
        <v>73</v>
      </c>
      <c r="C43" s="15" t="s">
        <v>74</v>
      </c>
      <c r="D43" s="17">
        <v>-441077</v>
      </c>
      <c r="E43" s="17">
        <v>-1077</v>
      </c>
      <c r="F43" s="17">
        <v>-440000</v>
      </c>
    </row>
    <row r="44" spans="1:6" ht="15" customHeight="1">
      <c r="A44" s="13"/>
      <c r="B44" s="14" t="s">
        <v>75</v>
      </c>
      <c r="C44" s="15" t="s">
        <v>76</v>
      </c>
      <c r="D44" s="17">
        <v>-400000</v>
      </c>
      <c r="E44" s="17">
        <v>0</v>
      </c>
      <c r="F44" s="17">
        <v>-400000</v>
      </c>
    </row>
    <row r="45" spans="1:6" ht="29.25" customHeight="1">
      <c r="A45" s="13"/>
      <c r="B45" s="30" t="s">
        <v>77</v>
      </c>
      <c r="C45" s="15" t="s">
        <v>78</v>
      </c>
      <c r="D45" s="17">
        <v>-41077</v>
      </c>
      <c r="E45" s="17">
        <v>-1077</v>
      </c>
      <c r="F45" s="17">
        <v>-40000</v>
      </c>
    </row>
    <row r="46" spans="1:6" ht="15" customHeight="1">
      <c r="A46" s="13"/>
      <c r="B46" s="14" t="s">
        <v>79</v>
      </c>
      <c r="C46" s="15" t="s">
        <v>80</v>
      </c>
      <c r="D46" s="17">
        <v>600000</v>
      </c>
      <c r="E46" s="17">
        <v>0</v>
      </c>
      <c r="F46" s="17">
        <v>600000</v>
      </c>
    </row>
    <row r="47" spans="1:6" ht="15" customHeight="1">
      <c r="A47" s="13"/>
      <c r="B47" s="14" t="s">
        <v>81</v>
      </c>
      <c r="C47" s="15" t="s">
        <v>82</v>
      </c>
      <c r="D47" s="17">
        <v>300000</v>
      </c>
      <c r="E47" s="17">
        <v>0</v>
      </c>
      <c r="F47" s="17">
        <v>300000</v>
      </c>
    </row>
    <row r="48" spans="1:6" ht="15" customHeight="1">
      <c r="A48" s="13"/>
      <c r="B48" s="14" t="s">
        <v>83</v>
      </c>
      <c r="C48" s="15" t="s">
        <v>84</v>
      </c>
      <c r="D48" s="17">
        <v>300000</v>
      </c>
      <c r="E48" s="17">
        <v>0</v>
      </c>
      <c r="F48" s="17">
        <v>300000</v>
      </c>
    </row>
    <row r="49" spans="1:6" ht="15" customHeight="1">
      <c r="A49" s="13"/>
      <c r="B49" s="14" t="s">
        <v>85</v>
      </c>
      <c r="C49" s="15" t="s">
        <v>86</v>
      </c>
      <c r="D49" s="17">
        <v>1200</v>
      </c>
      <c r="E49" s="17">
        <v>1200</v>
      </c>
      <c r="F49" s="17">
        <v>0</v>
      </c>
    </row>
    <row r="50" spans="1:6" ht="15" customHeight="1">
      <c r="A50" s="13"/>
      <c r="B50" s="14" t="s">
        <v>87</v>
      </c>
      <c r="C50" s="15" t="s">
        <v>88</v>
      </c>
      <c r="D50" s="17">
        <v>1200</v>
      </c>
      <c r="E50" s="17">
        <v>1200</v>
      </c>
      <c r="F50" s="17">
        <v>0</v>
      </c>
    </row>
    <row r="51" spans="1:6" ht="15.75" customHeight="1">
      <c r="A51" s="13"/>
      <c r="B51" s="101" t="s">
        <v>345</v>
      </c>
      <c r="C51" s="102"/>
      <c r="D51" s="17">
        <f>D22+D26+D38+D41+D43+D46+D49</f>
        <v>7991211</v>
      </c>
      <c r="E51" s="17">
        <f>E22+E26+E38+E41+E43+E46+E49</f>
        <v>289026</v>
      </c>
      <c r="F51" s="17">
        <f>F22+F26+F38+F41+F43+F46+F49</f>
        <v>7702185</v>
      </c>
    </row>
    <row r="52" spans="1:6" ht="16.5" customHeight="1" hidden="1" thickBot="1">
      <c r="A52" s="19"/>
      <c r="B52" s="18"/>
      <c r="C52" s="20"/>
      <c r="D52" s="22"/>
      <c r="E52" s="3"/>
      <c r="F52" s="10"/>
    </row>
    <row r="53" spans="1:6" ht="15.75" customHeight="1">
      <c r="A53" s="13"/>
      <c r="B53" s="97" t="s">
        <v>89</v>
      </c>
      <c r="C53" s="98"/>
      <c r="D53" s="99"/>
      <c r="E53" s="3"/>
      <c r="F53" s="10"/>
    </row>
    <row r="54" spans="1:6" ht="30.75" customHeight="1">
      <c r="A54" s="13"/>
      <c r="B54" s="30" t="s">
        <v>90</v>
      </c>
      <c r="C54" s="15" t="s">
        <v>91</v>
      </c>
      <c r="D54" s="17">
        <v>31377356</v>
      </c>
      <c r="E54" s="17">
        <v>27041756</v>
      </c>
      <c r="F54" s="17">
        <v>4335600</v>
      </c>
    </row>
    <row r="55" spans="1:6" ht="30.75" customHeight="1">
      <c r="A55" s="13"/>
      <c r="B55" s="30" t="s">
        <v>92</v>
      </c>
      <c r="C55" s="15" t="s">
        <v>93</v>
      </c>
      <c r="D55" s="17">
        <v>27041756</v>
      </c>
      <c r="E55" s="17">
        <v>27041756</v>
      </c>
      <c r="F55" s="17">
        <v>0</v>
      </c>
    </row>
    <row r="56" spans="1:6" ht="30.75" customHeight="1">
      <c r="A56" s="13"/>
      <c r="B56" s="30" t="s">
        <v>94</v>
      </c>
      <c r="C56" s="15" t="s">
        <v>95</v>
      </c>
      <c r="D56" s="17">
        <v>3403600</v>
      </c>
      <c r="E56" s="17">
        <v>0</v>
      </c>
      <c r="F56" s="17">
        <v>3403600</v>
      </c>
    </row>
    <row r="57" spans="1:6" ht="30.75" customHeight="1">
      <c r="A57" s="13"/>
      <c r="B57" s="30" t="s">
        <v>96</v>
      </c>
      <c r="C57" s="15" t="s">
        <v>97</v>
      </c>
      <c r="D57" s="17">
        <v>932000</v>
      </c>
      <c r="E57" s="17">
        <v>0</v>
      </c>
      <c r="F57" s="17">
        <v>932000</v>
      </c>
    </row>
    <row r="58" spans="1:6" ht="15" customHeight="1">
      <c r="A58" s="13"/>
      <c r="B58" s="14" t="s">
        <v>98</v>
      </c>
      <c r="C58" s="15" t="s">
        <v>99</v>
      </c>
      <c r="D58" s="17">
        <v>-20000</v>
      </c>
      <c r="E58" s="17">
        <v>0</v>
      </c>
      <c r="F58" s="17">
        <v>-20000</v>
      </c>
    </row>
    <row r="59" spans="1:6" ht="15" customHeight="1">
      <c r="A59" s="13"/>
      <c r="B59" s="14" t="s">
        <v>100</v>
      </c>
      <c r="C59" s="15" t="s">
        <v>101</v>
      </c>
      <c r="D59" s="17">
        <v>-20000</v>
      </c>
      <c r="E59" s="17">
        <v>0</v>
      </c>
      <c r="F59" s="17">
        <v>-20000</v>
      </c>
    </row>
    <row r="60" spans="1:6" ht="30" customHeight="1">
      <c r="A60" s="13"/>
      <c r="B60" s="30" t="s">
        <v>102</v>
      </c>
      <c r="C60" s="15" t="s">
        <v>103</v>
      </c>
      <c r="D60" s="17">
        <v>0</v>
      </c>
      <c r="E60" s="17">
        <v>0</v>
      </c>
      <c r="F60" s="17">
        <v>0</v>
      </c>
    </row>
    <row r="61" spans="1:6" ht="30" customHeight="1">
      <c r="A61" s="13"/>
      <c r="B61" s="30" t="s">
        <v>104</v>
      </c>
      <c r="C61" s="15" t="s">
        <v>105</v>
      </c>
      <c r="D61" s="17">
        <v>-5698</v>
      </c>
      <c r="E61" s="17">
        <v>-5698</v>
      </c>
      <c r="F61" s="17">
        <v>0</v>
      </c>
    </row>
    <row r="62" spans="1:6" ht="15" customHeight="1">
      <c r="A62" s="13"/>
      <c r="B62" s="14" t="s">
        <v>106</v>
      </c>
      <c r="C62" s="15" t="s">
        <v>107</v>
      </c>
      <c r="D62" s="17">
        <v>-5698</v>
      </c>
      <c r="E62" s="17">
        <v>-5698</v>
      </c>
      <c r="F62" s="17">
        <v>0</v>
      </c>
    </row>
    <row r="63" spans="1:6" ht="15.75" customHeight="1">
      <c r="A63" s="13"/>
      <c r="B63" s="101" t="s">
        <v>346</v>
      </c>
      <c r="C63" s="102"/>
      <c r="D63" s="17">
        <f>D54+D58+D61</f>
        <v>31351658</v>
      </c>
      <c r="E63" s="17">
        <f>E54+E58+E61</f>
        <v>27036058</v>
      </c>
      <c r="F63" s="17">
        <f>F54+F58+F61</f>
        <v>4315600</v>
      </c>
    </row>
    <row r="64" spans="1:6" ht="16.5" customHeight="1" hidden="1" thickBot="1">
      <c r="A64" s="19"/>
      <c r="B64" s="18"/>
      <c r="C64" s="20"/>
      <c r="D64" s="22"/>
      <c r="E64" s="3"/>
      <c r="F64" s="10"/>
    </row>
    <row r="65" spans="1:6" ht="15.75" customHeight="1">
      <c r="A65" s="13"/>
      <c r="B65" s="97" t="s">
        <v>108</v>
      </c>
      <c r="C65" s="98"/>
      <c r="D65" s="99"/>
      <c r="E65" s="3"/>
      <c r="F65" s="10"/>
    </row>
    <row r="66" spans="1:6" ht="29.25" customHeight="1">
      <c r="A66" s="13"/>
      <c r="B66" s="30" t="s">
        <v>109</v>
      </c>
      <c r="C66" s="15" t="s">
        <v>110</v>
      </c>
      <c r="D66" s="17">
        <v>2961</v>
      </c>
      <c r="E66" s="17">
        <v>2961</v>
      </c>
      <c r="F66" s="17">
        <v>0</v>
      </c>
    </row>
    <row r="67" spans="1:6" ht="29.25" customHeight="1">
      <c r="A67" s="13"/>
      <c r="B67" s="30" t="s">
        <v>111</v>
      </c>
      <c r="C67" s="15" t="s">
        <v>112</v>
      </c>
      <c r="D67" s="17">
        <v>-145000</v>
      </c>
      <c r="E67" s="17">
        <v>0</v>
      </c>
      <c r="F67" s="17">
        <v>-145000</v>
      </c>
    </row>
    <row r="68" spans="1:6" ht="29.25" customHeight="1">
      <c r="A68" s="13"/>
      <c r="B68" s="30" t="s">
        <v>113</v>
      </c>
      <c r="C68" s="15" t="s">
        <v>114</v>
      </c>
      <c r="D68" s="17">
        <v>-145000</v>
      </c>
      <c r="E68" s="17">
        <v>0</v>
      </c>
      <c r="F68" s="17">
        <v>-145000</v>
      </c>
    </row>
    <row r="69" spans="1:6" ht="15.75" customHeight="1">
      <c r="A69" s="13"/>
      <c r="B69" s="101" t="s">
        <v>347</v>
      </c>
      <c r="C69" s="102"/>
      <c r="D69" s="17">
        <f>D66+D67</f>
        <v>-142039</v>
      </c>
      <c r="E69" s="17">
        <f>E66+E67</f>
        <v>2961</v>
      </c>
      <c r="F69" s="17">
        <f>F66+F67</f>
        <v>-145000</v>
      </c>
    </row>
    <row r="70" spans="1:6" ht="16.5" customHeight="1" hidden="1" thickBot="1">
      <c r="A70" s="19"/>
      <c r="B70" s="18"/>
      <c r="C70" s="20"/>
      <c r="D70" s="22"/>
      <c r="E70" s="3"/>
      <c r="F70" s="10"/>
    </row>
    <row r="71" spans="1:6" ht="15.75" customHeight="1">
      <c r="A71" s="13"/>
      <c r="B71" s="97" t="s">
        <v>115</v>
      </c>
      <c r="C71" s="98"/>
      <c r="D71" s="99"/>
      <c r="E71" s="3"/>
      <c r="F71" s="10"/>
    </row>
    <row r="72" spans="1:6" ht="15" customHeight="1">
      <c r="A72" s="13"/>
      <c r="B72" s="14" t="s">
        <v>116</v>
      </c>
      <c r="C72" s="15" t="s">
        <v>117</v>
      </c>
      <c r="D72" s="17">
        <v>-319200</v>
      </c>
      <c r="E72" s="17">
        <v>0</v>
      </c>
      <c r="F72" s="17">
        <v>-319200</v>
      </c>
    </row>
    <row r="73" spans="1:6" ht="15" customHeight="1">
      <c r="A73" s="13"/>
      <c r="B73" s="14" t="s">
        <v>118</v>
      </c>
      <c r="C73" s="15" t="s">
        <v>119</v>
      </c>
      <c r="D73" s="17">
        <v>-319200</v>
      </c>
      <c r="E73" s="17">
        <v>0</v>
      </c>
      <c r="F73" s="17">
        <v>-319200</v>
      </c>
    </row>
    <row r="74" spans="1:6" ht="15" customHeight="1">
      <c r="A74" s="13"/>
      <c r="B74" s="14" t="s">
        <v>120</v>
      </c>
      <c r="C74" s="15" t="s">
        <v>121</v>
      </c>
      <c r="D74" s="17">
        <v>-319200</v>
      </c>
      <c r="E74" s="17">
        <v>0</v>
      </c>
      <c r="F74" s="17">
        <v>-319200</v>
      </c>
    </row>
    <row r="75" spans="1:6" ht="15" customHeight="1">
      <c r="A75" s="13"/>
      <c r="B75" s="30" t="s">
        <v>122</v>
      </c>
      <c r="C75" s="15" t="s">
        <v>123</v>
      </c>
      <c r="D75" s="17">
        <v>-439139</v>
      </c>
      <c r="E75" s="17">
        <v>-311821</v>
      </c>
      <c r="F75" s="17">
        <v>-127318</v>
      </c>
    </row>
    <row r="76" spans="1:6" ht="15" customHeight="1">
      <c r="A76" s="13"/>
      <c r="B76" s="30" t="s">
        <v>124</v>
      </c>
      <c r="C76" s="15" t="s">
        <v>125</v>
      </c>
      <c r="D76" s="17">
        <v>-439139</v>
      </c>
      <c r="E76" s="17">
        <v>-311821</v>
      </c>
      <c r="F76" s="17">
        <v>-127318</v>
      </c>
    </row>
    <row r="77" spans="1:6" ht="15" customHeight="1">
      <c r="A77" s="13"/>
      <c r="B77" s="14" t="s">
        <v>126</v>
      </c>
      <c r="C77" s="15" t="s">
        <v>127</v>
      </c>
      <c r="D77" s="17">
        <v>-1960202</v>
      </c>
      <c r="E77" s="17">
        <v>-2402</v>
      </c>
      <c r="F77" s="17">
        <v>-1957800</v>
      </c>
    </row>
    <row r="78" spans="1:6" ht="29.25" customHeight="1">
      <c r="A78" s="13"/>
      <c r="B78" s="30" t="s">
        <v>128</v>
      </c>
      <c r="C78" s="15" t="s">
        <v>129</v>
      </c>
      <c r="D78" s="17">
        <v>-2402</v>
      </c>
      <c r="E78" s="17">
        <v>-2402</v>
      </c>
      <c r="F78" s="17">
        <v>0</v>
      </c>
    </row>
    <row r="79" spans="1:6" ht="29.25" customHeight="1">
      <c r="A79" s="13"/>
      <c r="B79" s="30" t="s">
        <v>130</v>
      </c>
      <c r="C79" s="15" t="s">
        <v>131</v>
      </c>
      <c r="D79" s="17">
        <v>-1957800</v>
      </c>
      <c r="E79" s="17">
        <v>0</v>
      </c>
      <c r="F79" s="17">
        <v>-1957800</v>
      </c>
    </row>
    <row r="80" spans="1:6" ht="29.25" customHeight="1">
      <c r="A80" s="13"/>
      <c r="B80" s="30" t="s">
        <v>132</v>
      </c>
      <c r="C80" s="15" t="s">
        <v>133</v>
      </c>
      <c r="D80" s="17">
        <v>7615711</v>
      </c>
      <c r="E80" s="17">
        <v>2013786</v>
      </c>
      <c r="F80" s="17">
        <v>5601925</v>
      </c>
    </row>
    <row r="81" spans="1:6" ht="15" customHeight="1">
      <c r="A81" s="13"/>
      <c r="B81" s="14" t="s">
        <v>134</v>
      </c>
      <c r="C81" s="15" t="s">
        <v>135</v>
      </c>
      <c r="D81" s="17">
        <v>7615711</v>
      </c>
      <c r="E81" s="17">
        <v>2013786</v>
      </c>
      <c r="F81" s="17">
        <v>5601925</v>
      </c>
    </row>
    <row r="82" spans="1:6" ht="15.75" customHeight="1" thickBot="1">
      <c r="A82" s="13"/>
      <c r="B82" s="93" t="s">
        <v>348</v>
      </c>
      <c r="C82" s="94"/>
      <c r="D82" s="34">
        <f>D72+D75+D77+D80</f>
        <v>4897170</v>
      </c>
      <c r="E82" s="34">
        <f>E72+E75+E77+E80</f>
        <v>1699563</v>
      </c>
      <c r="F82" s="34">
        <f>F72+F75+F77+F80</f>
        <v>3197607</v>
      </c>
    </row>
    <row r="83" spans="1:6" ht="16.5" customHeight="1" hidden="1" thickBot="1">
      <c r="A83" s="19"/>
      <c r="B83" s="18"/>
      <c r="C83" s="20"/>
      <c r="D83" s="22"/>
      <c r="E83" s="22"/>
      <c r="F83" s="22"/>
    </row>
    <row r="84" spans="1:6" ht="16.5" customHeight="1" thickBot="1">
      <c r="A84" s="23"/>
      <c r="B84" s="95" t="s">
        <v>349</v>
      </c>
      <c r="C84" s="96"/>
      <c r="D84" s="38">
        <f>SUM(D19,D51,D63,D69,D82)</f>
        <v>47823000</v>
      </c>
      <c r="E84" s="38">
        <f>SUM(E19,E51,E63,E69,E82)</f>
        <v>29027608</v>
      </c>
      <c r="F84" s="38">
        <f>SUM(F19,F51,F63,F69,F82)</f>
        <v>18795392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B10:D10"/>
    <mergeCell ref="B21:D21"/>
    <mergeCell ref="B53:D53"/>
    <mergeCell ref="B82:C82"/>
    <mergeCell ref="B84:C84"/>
    <mergeCell ref="B65:D65"/>
    <mergeCell ref="B71:D71"/>
    <mergeCell ref="D1:F1"/>
    <mergeCell ref="B19:C19"/>
    <mergeCell ref="B51:C51"/>
    <mergeCell ref="B63:C63"/>
    <mergeCell ref="B69:C69"/>
    <mergeCell ref="B9:D9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scale="66" r:id="rId1"/>
  <headerFooter>
    <oddFooter>&amp;C&amp;A&amp;RСтр.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76" sqref="D576"/>
    </sheetView>
  </sheetViews>
  <sheetFormatPr defaultColWidth="9.140625" defaultRowHeight="15"/>
  <cols>
    <col min="1" max="1" width="2.28125" style="2" hidden="1" customWidth="1"/>
    <col min="2" max="2" width="70.7109375" style="2" customWidth="1"/>
    <col min="3" max="3" width="12.7109375" style="2" customWidth="1"/>
    <col min="4" max="4" width="20.7109375" style="2" customWidth="1"/>
    <col min="5" max="6" width="15.7109375" style="2" customWidth="1"/>
    <col min="7" max="7" width="22.00390625" style="2" customWidth="1"/>
    <col min="8" max="16384" width="9.140625" style="2" customWidth="1"/>
  </cols>
  <sheetData>
    <row r="1" spans="1:7" ht="19.5" customHeight="1">
      <c r="A1" s="1" t="s">
        <v>10</v>
      </c>
      <c r="D1" s="100" t="s">
        <v>340</v>
      </c>
      <c r="E1" s="100"/>
      <c r="F1" s="100"/>
      <c r="G1" s="100"/>
    </row>
    <row r="2" spans="1:7" ht="20.25" customHeight="1">
      <c r="A2" s="3"/>
      <c r="B2" s="108" t="s">
        <v>5</v>
      </c>
      <c r="C2" s="108"/>
      <c r="D2" s="39"/>
      <c r="E2" s="39"/>
      <c r="F2" s="39"/>
      <c r="G2" s="39"/>
    </row>
    <row r="3" spans="1:7" s="5" customFormat="1" ht="18" customHeight="1">
      <c r="A3" s="4" t="e">
        <f>CONCATENATE("Бюджет ",#REF!)</f>
        <v>#REF!</v>
      </c>
      <c r="B3" s="41" t="s">
        <v>11</v>
      </c>
      <c r="C3" s="26"/>
      <c r="D3" s="26"/>
      <c r="E3" s="26"/>
      <c r="F3" s="26"/>
      <c r="G3" s="26"/>
    </row>
    <row r="4" spans="1:7" s="5" customFormat="1" ht="18" customHeight="1">
      <c r="A4" s="4"/>
      <c r="B4" s="40"/>
      <c r="C4" s="6" t="s">
        <v>0</v>
      </c>
      <c r="D4" s="28" t="s">
        <v>12</v>
      </c>
      <c r="E4" s="7"/>
      <c r="F4" s="7"/>
      <c r="G4" s="7"/>
    </row>
    <row r="5" spans="1:7" s="5" customFormat="1" ht="33.75" customHeight="1">
      <c r="A5" s="4"/>
      <c r="B5" s="40"/>
      <c r="C5" s="6" t="s">
        <v>1</v>
      </c>
      <c r="D5" s="29" t="s">
        <v>356</v>
      </c>
      <c r="E5" s="25"/>
      <c r="F5" s="25"/>
      <c r="G5" s="25"/>
    </row>
    <row r="6" spans="1:7" ht="15.75" customHeight="1">
      <c r="A6" s="3"/>
      <c r="B6" s="40"/>
      <c r="C6" s="6" t="s">
        <v>2</v>
      </c>
      <c r="D6" s="28">
        <v>2020</v>
      </c>
      <c r="E6" s="7"/>
      <c r="F6" s="7"/>
      <c r="G6" s="7"/>
    </row>
    <row r="7" spans="1:4" ht="15.75" customHeight="1" thickBot="1">
      <c r="A7" s="3"/>
      <c r="B7" s="143"/>
      <c r="C7" s="143"/>
      <c r="D7" s="144"/>
    </row>
    <row r="8" spans="1:7" ht="48" customHeight="1" thickBot="1">
      <c r="A8" s="3"/>
      <c r="B8" s="11" t="s">
        <v>4</v>
      </c>
      <c r="C8" s="11" t="s">
        <v>8</v>
      </c>
      <c r="D8" s="35" t="s">
        <v>341</v>
      </c>
      <c r="E8" s="36" t="s">
        <v>342</v>
      </c>
      <c r="F8" s="37" t="s">
        <v>343</v>
      </c>
      <c r="G8" s="37" t="s">
        <v>350</v>
      </c>
    </row>
    <row r="9" spans="1:7" ht="15.75" customHeight="1" thickBot="1">
      <c r="A9" s="13"/>
      <c r="B9" s="117" t="s">
        <v>136</v>
      </c>
      <c r="C9" s="118"/>
      <c r="D9" s="118"/>
      <c r="E9" s="118"/>
      <c r="F9" s="118"/>
      <c r="G9" s="119"/>
    </row>
    <row r="10" spans="1:7" ht="15.75" customHeight="1">
      <c r="A10" s="13"/>
      <c r="B10" s="126" t="s">
        <v>137</v>
      </c>
      <c r="C10" s="127"/>
      <c r="D10" s="128"/>
      <c r="E10" s="3"/>
      <c r="F10" s="3"/>
      <c r="G10" s="10"/>
    </row>
    <row r="11" spans="1:7" ht="15.75" customHeight="1" thickBot="1">
      <c r="A11" s="13"/>
      <c r="B11" s="103" t="s">
        <v>138</v>
      </c>
      <c r="C11" s="104"/>
      <c r="D11" s="105"/>
      <c r="E11" s="3"/>
      <c r="F11" s="3"/>
      <c r="G11" s="10"/>
    </row>
    <row r="12" spans="1:7" ht="15" customHeight="1">
      <c r="A12" s="13"/>
      <c r="B12" s="14" t="s">
        <v>139</v>
      </c>
      <c r="C12" s="15" t="s">
        <v>140</v>
      </c>
      <c r="D12" s="17">
        <v>1303</v>
      </c>
      <c r="E12" s="16">
        <v>1303</v>
      </c>
      <c r="F12" s="59"/>
      <c r="G12" s="56"/>
    </row>
    <row r="13" spans="1:7" ht="15" customHeight="1">
      <c r="A13" s="13"/>
      <c r="B13" s="14" t="s">
        <v>141</v>
      </c>
      <c r="C13" s="15" t="s">
        <v>142</v>
      </c>
      <c r="D13" s="17">
        <v>50350</v>
      </c>
      <c r="E13" s="16">
        <v>50350</v>
      </c>
      <c r="F13" s="17"/>
      <c r="G13" s="56"/>
    </row>
    <row r="14" spans="1:7" ht="15.75" customHeight="1">
      <c r="A14" s="33"/>
      <c r="B14" s="122" t="s">
        <v>143</v>
      </c>
      <c r="C14" s="123"/>
      <c r="D14" s="17">
        <f>SUM(D12:D13)</f>
        <v>51653</v>
      </c>
      <c r="E14" s="16">
        <f>SUM(E12:E13)</f>
        <v>51653</v>
      </c>
      <c r="F14" s="17">
        <f>SUM(F12:F13)</f>
        <v>0</v>
      </c>
      <c r="G14" s="56">
        <f>SUM(G12:G13)</f>
        <v>0</v>
      </c>
    </row>
    <row r="15" spans="1:7" ht="15.75" customHeight="1" thickBot="1">
      <c r="A15" s="19"/>
      <c r="B15" s="124" t="s">
        <v>144</v>
      </c>
      <c r="C15" s="125"/>
      <c r="D15" s="17">
        <f>SUM(D14)</f>
        <v>51653</v>
      </c>
      <c r="E15" s="16">
        <f>SUM(E14)</f>
        <v>51653</v>
      </c>
      <c r="F15" s="17">
        <f>SUM(F14)</f>
        <v>0</v>
      </c>
      <c r="G15" s="56">
        <f>SUM(G14)</f>
        <v>0</v>
      </c>
    </row>
    <row r="16" spans="1:7" ht="15.75" customHeight="1">
      <c r="A16" s="3"/>
      <c r="B16" s="18"/>
      <c r="C16" s="20"/>
      <c r="D16" s="22"/>
      <c r="E16" s="21"/>
      <c r="F16" s="52"/>
      <c r="G16" s="22"/>
    </row>
    <row r="17" spans="1:7" ht="15.75" customHeight="1">
      <c r="A17" s="13"/>
      <c r="B17" s="103" t="s">
        <v>145</v>
      </c>
      <c r="C17" s="104"/>
      <c r="D17" s="105"/>
      <c r="E17" s="3"/>
      <c r="F17" s="51"/>
      <c r="G17" s="10"/>
    </row>
    <row r="18" spans="1:7" ht="30.75" customHeight="1">
      <c r="A18" s="13"/>
      <c r="B18" s="30" t="s">
        <v>146</v>
      </c>
      <c r="C18" s="15" t="s">
        <v>15</v>
      </c>
      <c r="D18" s="17">
        <v>1718760</v>
      </c>
      <c r="E18" s="16">
        <v>1403160</v>
      </c>
      <c r="F18" s="17"/>
      <c r="G18" s="56">
        <v>315600</v>
      </c>
    </row>
    <row r="19" spans="2:7" ht="15" customHeight="1">
      <c r="B19" s="14" t="s">
        <v>139</v>
      </c>
      <c r="C19" s="15" t="s">
        <v>140</v>
      </c>
      <c r="D19" s="17">
        <v>133778</v>
      </c>
      <c r="E19" s="16">
        <v>119778</v>
      </c>
      <c r="F19" s="17"/>
      <c r="G19" s="56">
        <v>14000</v>
      </c>
    </row>
    <row r="20" spans="2:7" ht="15" customHeight="1">
      <c r="B20" s="14" t="s">
        <v>147</v>
      </c>
      <c r="C20" s="15" t="s">
        <v>148</v>
      </c>
      <c r="D20" s="17">
        <v>408930</v>
      </c>
      <c r="E20" s="16">
        <v>348040</v>
      </c>
      <c r="F20" s="17"/>
      <c r="G20" s="56">
        <v>60890</v>
      </c>
    </row>
    <row r="21" spans="2:7" ht="15" customHeight="1">
      <c r="B21" s="14" t="s">
        <v>141</v>
      </c>
      <c r="C21" s="15" t="s">
        <v>142</v>
      </c>
      <c r="D21" s="17">
        <v>1274582</v>
      </c>
      <c r="E21" s="16">
        <v>3000</v>
      </c>
      <c r="F21" s="17">
        <f>1271582-6501</f>
        <v>1265081</v>
      </c>
      <c r="G21" s="56"/>
    </row>
    <row r="22" spans="2:7" ht="15" customHeight="1">
      <c r="B22" s="14" t="s">
        <v>149</v>
      </c>
      <c r="C22" s="15" t="s">
        <v>150</v>
      </c>
      <c r="D22" s="17">
        <v>350347</v>
      </c>
      <c r="E22" s="16">
        <v>0</v>
      </c>
      <c r="F22" s="17">
        <v>350347</v>
      </c>
      <c r="G22" s="56"/>
    </row>
    <row r="23" spans="2:7" ht="15" customHeight="1">
      <c r="B23" s="14" t="s">
        <v>151</v>
      </c>
      <c r="C23" s="15" t="s">
        <v>152</v>
      </c>
      <c r="D23" s="17">
        <v>35000</v>
      </c>
      <c r="E23" s="16">
        <v>0</v>
      </c>
      <c r="F23" s="17">
        <v>35000</v>
      </c>
      <c r="G23" s="56"/>
    </row>
    <row r="24" spans="2:7" ht="15.75" customHeight="1">
      <c r="B24" s="122" t="s">
        <v>143</v>
      </c>
      <c r="C24" s="123"/>
      <c r="D24" s="17">
        <f>SUM(D18:D23)</f>
        <v>3921397</v>
      </c>
      <c r="E24" s="16">
        <f>SUM(E18:E23)</f>
        <v>1873978</v>
      </c>
      <c r="F24" s="17">
        <f>SUM(F18:F23)</f>
        <v>1650428</v>
      </c>
      <c r="G24" s="56">
        <f>SUM(G18:G23)</f>
        <v>390490</v>
      </c>
    </row>
    <row r="25" spans="1:7" ht="30" customHeight="1">
      <c r="A25" s="13"/>
      <c r="B25" s="30" t="s">
        <v>153</v>
      </c>
      <c r="C25" s="15" t="s">
        <v>154</v>
      </c>
      <c r="D25" s="17">
        <v>35000</v>
      </c>
      <c r="E25" s="16">
        <v>0</v>
      </c>
      <c r="F25" s="17">
        <v>35000</v>
      </c>
      <c r="G25" s="56"/>
    </row>
    <row r="26" spans="1:7" ht="15.75" customHeight="1">
      <c r="A26" s="13"/>
      <c r="B26" s="122" t="s">
        <v>155</v>
      </c>
      <c r="C26" s="123"/>
      <c r="D26" s="17">
        <f>SUM(D25)</f>
        <v>35000</v>
      </c>
      <c r="E26" s="16">
        <f>SUM(E25)</f>
        <v>0</v>
      </c>
      <c r="F26" s="17">
        <f>SUM(F25)</f>
        <v>35000</v>
      </c>
      <c r="G26" s="56">
        <f>SUM(G25)</f>
        <v>0</v>
      </c>
    </row>
    <row r="27" spans="1:7" ht="15" customHeight="1">
      <c r="A27" s="13"/>
      <c r="B27" s="14" t="s">
        <v>156</v>
      </c>
      <c r="C27" s="15" t="s">
        <v>157</v>
      </c>
      <c r="D27" s="17">
        <v>100000</v>
      </c>
      <c r="E27" s="16"/>
      <c r="F27" s="17">
        <v>100000</v>
      </c>
      <c r="G27" s="56"/>
    </row>
    <row r="28" spans="1:7" ht="15.75" customHeight="1">
      <c r="A28" s="13"/>
      <c r="B28" s="14" t="s">
        <v>158</v>
      </c>
      <c r="C28" s="15" t="s">
        <v>159</v>
      </c>
      <c r="D28" s="17">
        <v>113300</v>
      </c>
      <c r="E28" s="16"/>
      <c r="F28" s="17">
        <v>113300</v>
      </c>
      <c r="G28" s="56"/>
    </row>
    <row r="29" spans="1:7" ht="15" customHeight="1">
      <c r="A29" s="13"/>
      <c r="B29" s="14" t="s">
        <v>160</v>
      </c>
      <c r="C29" s="15" t="s">
        <v>161</v>
      </c>
      <c r="D29" s="17">
        <v>22300</v>
      </c>
      <c r="E29" s="16"/>
      <c r="F29" s="17">
        <v>22300</v>
      </c>
      <c r="G29" s="56"/>
    </row>
    <row r="30" spans="2:7" ht="15" customHeight="1">
      <c r="B30" s="14" t="s">
        <v>162</v>
      </c>
      <c r="C30" s="15" t="s">
        <v>163</v>
      </c>
      <c r="D30" s="17">
        <v>21000</v>
      </c>
      <c r="E30" s="16"/>
      <c r="F30" s="17">
        <v>21000</v>
      </c>
      <c r="G30" s="56"/>
    </row>
    <row r="31" spans="2:7" ht="15" customHeight="1">
      <c r="B31" s="14" t="s">
        <v>164</v>
      </c>
      <c r="C31" s="15" t="s">
        <v>165</v>
      </c>
      <c r="D31" s="17">
        <v>70000</v>
      </c>
      <c r="E31" s="16"/>
      <c r="F31" s="17">
        <v>70000</v>
      </c>
      <c r="G31" s="56"/>
    </row>
    <row r="32" spans="2:7" ht="15" customHeight="1">
      <c r="B32" s="14" t="s">
        <v>166</v>
      </c>
      <c r="C32" s="15" t="s">
        <v>167</v>
      </c>
      <c r="D32" s="17">
        <v>3275</v>
      </c>
      <c r="E32" s="16"/>
      <c r="F32" s="17">
        <v>3275</v>
      </c>
      <c r="G32" s="56"/>
    </row>
    <row r="33" spans="2:7" ht="29.25" customHeight="1">
      <c r="B33" s="30" t="s">
        <v>168</v>
      </c>
      <c r="C33" s="15" t="s">
        <v>169</v>
      </c>
      <c r="D33" s="17">
        <v>3275</v>
      </c>
      <c r="E33" s="16"/>
      <c r="F33" s="17">
        <v>3275</v>
      </c>
      <c r="G33" s="56"/>
    </row>
    <row r="34" spans="2:7" ht="15.75" customHeight="1">
      <c r="B34" s="122" t="s">
        <v>170</v>
      </c>
      <c r="C34" s="123"/>
      <c r="D34" s="17">
        <f>D27+D28+D32</f>
        <v>216575</v>
      </c>
      <c r="E34" s="16">
        <f>E27+E28+E32</f>
        <v>0</v>
      </c>
      <c r="F34" s="17">
        <f>F27+F28+F32</f>
        <v>216575</v>
      </c>
      <c r="G34" s="56">
        <f>G27+G28+G32</f>
        <v>0</v>
      </c>
    </row>
    <row r="35" spans="1:7" ht="15.75" customHeight="1" thickBot="1">
      <c r="A35" s="19"/>
      <c r="B35" s="124" t="s">
        <v>171</v>
      </c>
      <c r="C35" s="125"/>
      <c r="D35" s="17">
        <f>SUM(D24,D26,D34)</f>
        <v>4172972</v>
      </c>
      <c r="E35" s="16">
        <f>SUM(E24,E26,E34)</f>
        <v>1873978</v>
      </c>
      <c r="F35" s="17">
        <f>SUM(F24,F26,F34)</f>
        <v>1902003</v>
      </c>
      <c r="G35" s="56">
        <f>SUM(G24,G26,G34)</f>
        <v>390490</v>
      </c>
    </row>
    <row r="36" spans="1:7" ht="15.75" customHeight="1">
      <c r="A36" s="3"/>
      <c r="B36" s="18"/>
      <c r="C36" s="20"/>
      <c r="D36" s="22"/>
      <c r="E36" s="21"/>
      <c r="F36" s="52"/>
      <c r="G36" s="22"/>
    </row>
    <row r="37" spans="1:7" ht="15.75" customHeight="1">
      <c r="A37" s="13"/>
      <c r="B37" s="103" t="s">
        <v>172</v>
      </c>
      <c r="C37" s="104"/>
      <c r="D37" s="105"/>
      <c r="E37" s="3"/>
      <c r="F37" s="51"/>
      <c r="G37" s="10"/>
    </row>
    <row r="38" spans="1:7" ht="30.75" customHeight="1">
      <c r="A38" s="13"/>
      <c r="B38" s="30" t="s">
        <v>146</v>
      </c>
      <c r="C38" s="15" t="s">
        <v>15</v>
      </c>
      <c r="D38" s="17">
        <v>44160</v>
      </c>
      <c r="E38" s="16"/>
      <c r="F38" s="17">
        <v>44160</v>
      </c>
      <c r="G38" s="56"/>
    </row>
    <row r="39" spans="1:7" ht="15" customHeight="1">
      <c r="A39" s="13"/>
      <c r="B39" s="14" t="s">
        <v>139</v>
      </c>
      <c r="C39" s="15" t="s">
        <v>140</v>
      </c>
      <c r="D39" s="17">
        <v>258440</v>
      </c>
      <c r="E39" s="16"/>
      <c r="F39" s="17">
        <v>258440</v>
      </c>
      <c r="G39" s="56"/>
    </row>
    <row r="40" spans="2:7" ht="15" customHeight="1">
      <c r="B40" s="14" t="s">
        <v>147</v>
      </c>
      <c r="C40" s="15" t="s">
        <v>148</v>
      </c>
      <c r="D40" s="17">
        <v>55085</v>
      </c>
      <c r="E40" s="16"/>
      <c r="F40" s="17">
        <v>55085</v>
      </c>
      <c r="G40" s="56"/>
    </row>
    <row r="41" spans="2:7" ht="15" customHeight="1">
      <c r="B41" s="14" t="s">
        <v>141</v>
      </c>
      <c r="C41" s="15" t="s">
        <v>142</v>
      </c>
      <c r="D41" s="17">
        <v>67000</v>
      </c>
      <c r="E41" s="16"/>
      <c r="F41" s="17">
        <v>67000</v>
      </c>
      <c r="G41" s="56"/>
    </row>
    <row r="42" spans="2:7" ht="15" customHeight="1">
      <c r="B42" s="14" t="s">
        <v>173</v>
      </c>
      <c r="C42" s="15" t="s">
        <v>80</v>
      </c>
      <c r="D42" s="17">
        <v>4000</v>
      </c>
      <c r="E42" s="16"/>
      <c r="F42" s="17">
        <v>4000</v>
      </c>
      <c r="G42" s="56"/>
    </row>
    <row r="43" spans="2:7" ht="15.75" customHeight="1">
      <c r="B43" s="122" t="s">
        <v>143</v>
      </c>
      <c r="C43" s="123"/>
      <c r="D43" s="17">
        <f>SUM(D38:D42)</f>
        <v>428685</v>
      </c>
      <c r="E43" s="16">
        <f>SUM(E38:E42)</f>
        <v>0</v>
      </c>
      <c r="F43" s="17">
        <f>SUM(F38:F42)</f>
        <v>428685</v>
      </c>
      <c r="G43" s="56">
        <f>SUM(G38:G42)</f>
        <v>0</v>
      </c>
    </row>
    <row r="44" spans="1:7" ht="31.5" customHeight="1">
      <c r="A44" s="13"/>
      <c r="B44" s="30" t="s">
        <v>153</v>
      </c>
      <c r="C44" s="15" t="s">
        <v>154</v>
      </c>
      <c r="D44" s="17">
        <v>1000</v>
      </c>
      <c r="E44" s="16"/>
      <c r="F44" s="17">
        <v>1000</v>
      </c>
      <c r="G44" s="56"/>
    </row>
    <row r="45" spans="1:7" ht="15.75" customHeight="1">
      <c r="A45" s="13"/>
      <c r="B45" s="122" t="s">
        <v>155</v>
      </c>
      <c r="C45" s="123"/>
      <c r="D45" s="17">
        <f>SUM(D44)</f>
        <v>1000</v>
      </c>
      <c r="E45" s="16">
        <f>SUM(E44)</f>
        <v>0</v>
      </c>
      <c r="F45" s="17">
        <f>SUM(F44)</f>
        <v>1000</v>
      </c>
      <c r="G45" s="56">
        <f>SUM(G44)</f>
        <v>0</v>
      </c>
    </row>
    <row r="46" spans="1:7" ht="15.75" customHeight="1" thickBot="1">
      <c r="A46" s="19"/>
      <c r="B46" s="124" t="s">
        <v>174</v>
      </c>
      <c r="C46" s="125"/>
      <c r="D46" s="17">
        <f>SUM(D43,D45)</f>
        <v>429685</v>
      </c>
      <c r="E46" s="16">
        <f>SUM(E43,E45)</f>
        <v>0</v>
      </c>
      <c r="F46" s="17">
        <f>SUM(F43,F45)</f>
        <v>429685</v>
      </c>
      <c r="G46" s="56">
        <f>SUM(G43,G45)</f>
        <v>0</v>
      </c>
    </row>
    <row r="47" spans="1:7" ht="15.75" customHeight="1" thickBot="1">
      <c r="A47" s="3"/>
      <c r="B47" s="124" t="s">
        <v>175</v>
      </c>
      <c r="C47" s="125"/>
      <c r="D47" s="49">
        <f>SUM(D15,D35,D46)</f>
        <v>4654310</v>
      </c>
      <c r="E47" s="54">
        <f>SUM(E15,E35,E46)</f>
        <v>1925631</v>
      </c>
      <c r="F47" s="49">
        <f>SUM(F15,F35,F46)</f>
        <v>2331688</v>
      </c>
      <c r="G47" s="57">
        <f>SUM(G15,G35,G46)</f>
        <v>390490</v>
      </c>
    </row>
    <row r="48" spans="1:7" ht="15.75" customHeight="1" thickBot="1">
      <c r="A48" s="3"/>
      <c r="B48" s="120" t="s">
        <v>176</v>
      </c>
      <c r="C48" s="121"/>
      <c r="D48" s="24">
        <f>SUM(D47)</f>
        <v>4654310</v>
      </c>
      <c r="E48" s="55">
        <f>SUM(E47)</f>
        <v>1925631</v>
      </c>
      <c r="F48" s="24">
        <f>SUM(F47)</f>
        <v>2331688</v>
      </c>
      <c r="G48" s="58">
        <f>SUM(G47)</f>
        <v>390490</v>
      </c>
    </row>
    <row r="49" spans="1:7" ht="15.75" customHeight="1" thickBot="1">
      <c r="A49" s="3"/>
      <c r="B49" s="18"/>
      <c r="C49" s="20"/>
      <c r="D49" s="22"/>
      <c r="E49" s="21"/>
      <c r="F49" s="60"/>
      <c r="G49" s="22"/>
    </row>
    <row r="50" spans="1:7" ht="15.75" customHeight="1" thickBot="1">
      <c r="A50" s="13"/>
      <c r="B50" s="117" t="s">
        <v>177</v>
      </c>
      <c r="C50" s="118"/>
      <c r="D50" s="118"/>
      <c r="E50" s="118"/>
      <c r="F50" s="118"/>
      <c r="G50" s="119"/>
    </row>
    <row r="51" spans="1:7" ht="15.75" customHeight="1">
      <c r="A51" s="13"/>
      <c r="B51" s="126" t="s">
        <v>178</v>
      </c>
      <c r="C51" s="127"/>
      <c r="D51" s="128"/>
      <c r="E51" s="3"/>
      <c r="F51" s="3"/>
      <c r="G51" s="10"/>
    </row>
    <row r="52" spans="1:7" ht="15.75" customHeight="1" thickBot="1">
      <c r="A52" s="13"/>
      <c r="B52" s="103" t="s">
        <v>179</v>
      </c>
      <c r="C52" s="104"/>
      <c r="D52" s="105"/>
      <c r="E52" s="3"/>
      <c r="F52" s="3"/>
      <c r="G52" s="10"/>
    </row>
    <row r="53" spans="1:7" ht="15" customHeight="1">
      <c r="A53" s="13"/>
      <c r="B53" s="14" t="s">
        <v>139</v>
      </c>
      <c r="C53" s="15" t="s">
        <v>140</v>
      </c>
      <c r="D53" s="17">
        <v>97720</v>
      </c>
      <c r="E53" s="16">
        <v>97720</v>
      </c>
      <c r="F53" s="59"/>
      <c r="G53" s="56"/>
    </row>
    <row r="54" spans="2:7" ht="15" customHeight="1">
      <c r="B54" s="14" t="s">
        <v>147</v>
      </c>
      <c r="C54" s="15" t="s">
        <v>148</v>
      </c>
      <c r="D54" s="17">
        <v>11560</v>
      </c>
      <c r="E54" s="16">
        <v>11560</v>
      </c>
      <c r="F54" s="17"/>
      <c r="G54" s="56"/>
    </row>
    <row r="55" spans="2:7" ht="15" customHeight="1">
      <c r="B55" s="14" t="s">
        <v>141</v>
      </c>
      <c r="C55" s="15" t="s">
        <v>142</v>
      </c>
      <c r="D55" s="17">
        <v>184061</v>
      </c>
      <c r="E55" s="16">
        <v>184061</v>
      </c>
      <c r="F55" s="17"/>
      <c r="G55" s="56"/>
    </row>
    <row r="56" spans="2:7" ht="15.75" customHeight="1">
      <c r="B56" s="122" t="s">
        <v>143</v>
      </c>
      <c r="C56" s="123"/>
      <c r="D56" s="17">
        <f>SUM(D53:D55)</f>
        <v>293341</v>
      </c>
      <c r="E56" s="16">
        <f>SUM(E53:E55)</f>
        <v>293341</v>
      </c>
      <c r="F56" s="17">
        <f>SUM(F53:F55)</f>
        <v>0</v>
      </c>
      <c r="G56" s="56">
        <f>SUM(G53:G55)</f>
        <v>0</v>
      </c>
    </row>
    <row r="57" spans="1:7" ht="15" customHeight="1">
      <c r="A57" s="13"/>
      <c r="B57" s="14" t="s">
        <v>158</v>
      </c>
      <c r="C57" s="15" t="s">
        <v>159</v>
      </c>
      <c r="D57" s="17">
        <v>12978</v>
      </c>
      <c r="E57" s="16">
        <v>12978</v>
      </c>
      <c r="F57" s="17"/>
      <c r="G57" s="56"/>
    </row>
    <row r="58" spans="1:7" ht="15.75" customHeight="1">
      <c r="A58" s="13"/>
      <c r="B58" s="14" t="s">
        <v>160</v>
      </c>
      <c r="C58" s="15" t="s">
        <v>161</v>
      </c>
      <c r="D58" s="17">
        <v>6000</v>
      </c>
      <c r="E58" s="16">
        <v>6000</v>
      </c>
      <c r="F58" s="17"/>
      <c r="G58" s="56"/>
    </row>
    <row r="59" spans="1:7" ht="15" customHeight="1">
      <c r="A59" s="13"/>
      <c r="B59" s="14" t="s">
        <v>162</v>
      </c>
      <c r="C59" s="15" t="s">
        <v>163</v>
      </c>
      <c r="D59" s="17">
        <v>6978</v>
      </c>
      <c r="E59" s="16">
        <v>6978</v>
      </c>
      <c r="F59" s="17"/>
      <c r="G59" s="56"/>
    </row>
    <row r="60" spans="2:7" ht="15.75" customHeight="1">
      <c r="B60" s="122" t="s">
        <v>170</v>
      </c>
      <c r="C60" s="123"/>
      <c r="D60" s="17">
        <f>D57</f>
        <v>12978</v>
      </c>
      <c r="E60" s="16">
        <f>E57</f>
        <v>12978</v>
      </c>
      <c r="F60" s="17">
        <f>F57</f>
        <v>0</v>
      </c>
      <c r="G60" s="56">
        <f>G57</f>
        <v>0</v>
      </c>
    </row>
    <row r="61" spans="1:7" ht="15.75" customHeight="1" thickBot="1">
      <c r="A61" s="19"/>
      <c r="B61" s="124" t="s">
        <v>180</v>
      </c>
      <c r="C61" s="125"/>
      <c r="D61" s="17">
        <f>SUM(D56,D60)</f>
        <v>306319</v>
      </c>
      <c r="E61" s="16">
        <f>SUM(E56,E60)</f>
        <v>306319</v>
      </c>
      <c r="F61" s="17">
        <f>SUM(F56,F60)</f>
        <v>0</v>
      </c>
      <c r="G61" s="56">
        <f>SUM(G56,G60)</f>
        <v>0</v>
      </c>
    </row>
    <row r="62" spans="1:7" ht="15.75" customHeight="1">
      <c r="A62" s="3"/>
      <c r="B62" s="124" t="s">
        <v>181</v>
      </c>
      <c r="C62" s="125"/>
      <c r="D62" s="17">
        <f>SUM(D61)</f>
        <v>306319</v>
      </c>
      <c r="E62" s="16">
        <f>SUM(E61)</f>
        <v>306319</v>
      </c>
      <c r="F62" s="17">
        <f>SUM(F61)</f>
        <v>0</v>
      </c>
      <c r="G62" s="56">
        <f>SUM(G61)</f>
        <v>0</v>
      </c>
    </row>
    <row r="63" spans="1:7" ht="15.75" customHeight="1" thickBot="1">
      <c r="A63" s="3"/>
      <c r="B63" s="73"/>
      <c r="C63" s="74"/>
      <c r="D63" s="67"/>
      <c r="E63" s="75"/>
      <c r="F63" s="60"/>
      <c r="G63" s="67"/>
    </row>
    <row r="64" spans="1:7" ht="30.75" customHeight="1">
      <c r="A64" s="13"/>
      <c r="B64" s="137" t="s">
        <v>182</v>
      </c>
      <c r="C64" s="138"/>
      <c r="D64" s="139"/>
      <c r="E64" s="3"/>
      <c r="F64" s="51"/>
      <c r="G64" s="10"/>
    </row>
    <row r="65" spans="1:7" ht="15.75" customHeight="1">
      <c r="A65" s="13"/>
      <c r="B65" s="140" t="s">
        <v>183</v>
      </c>
      <c r="C65" s="141"/>
      <c r="D65" s="142"/>
      <c r="E65" s="3"/>
      <c r="F65" s="51"/>
      <c r="G65" s="10"/>
    </row>
    <row r="66" spans="1:7" ht="30.75" customHeight="1">
      <c r="A66" s="13"/>
      <c r="B66" s="30" t="s">
        <v>146</v>
      </c>
      <c r="C66" s="15" t="s">
        <v>15</v>
      </c>
      <c r="D66" s="17">
        <v>50580</v>
      </c>
      <c r="E66" s="16">
        <v>50580</v>
      </c>
      <c r="F66" s="17"/>
      <c r="G66" s="56"/>
    </row>
    <row r="67" spans="1:7" ht="15" customHeight="1">
      <c r="A67" s="13"/>
      <c r="B67" s="14" t="s">
        <v>139</v>
      </c>
      <c r="C67" s="15" t="s">
        <v>140</v>
      </c>
      <c r="D67" s="17">
        <v>41780</v>
      </c>
      <c r="E67" s="16">
        <v>41780</v>
      </c>
      <c r="F67" s="17"/>
      <c r="G67" s="56"/>
    </row>
    <row r="68" spans="2:7" ht="15" customHeight="1">
      <c r="B68" s="14" t="s">
        <v>147</v>
      </c>
      <c r="C68" s="15" t="s">
        <v>148</v>
      </c>
      <c r="D68" s="17">
        <v>17770</v>
      </c>
      <c r="E68" s="16">
        <v>17770</v>
      </c>
      <c r="F68" s="17"/>
      <c r="G68" s="56"/>
    </row>
    <row r="69" spans="2:7" ht="15" customHeight="1">
      <c r="B69" s="14" t="s">
        <v>141</v>
      </c>
      <c r="C69" s="15" t="s">
        <v>142</v>
      </c>
      <c r="D69" s="17">
        <v>49622</v>
      </c>
      <c r="E69" s="16">
        <v>49622</v>
      </c>
      <c r="F69" s="17"/>
      <c r="G69" s="56"/>
    </row>
    <row r="70" spans="2:7" ht="15.75" customHeight="1">
      <c r="B70" s="101" t="s">
        <v>143</v>
      </c>
      <c r="C70" s="109"/>
      <c r="D70" s="17">
        <f>SUM(D66:D69)</f>
        <v>159752</v>
      </c>
      <c r="E70" s="16">
        <f>SUM(E66:E69)</f>
        <v>159752</v>
      </c>
      <c r="F70" s="17">
        <f>SUM(F66:F69)</f>
        <v>0</v>
      </c>
      <c r="G70" s="56">
        <f>SUM(G66:G69)</f>
        <v>0</v>
      </c>
    </row>
    <row r="71" spans="1:7" ht="15.75" customHeight="1" thickBot="1">
      <c r="A71" s="19"/>
      <c r="B71" s="129" t="s">
        <v>184</v>
      </c>
      <c r="C71" s="130"/>
      <c r="D71" s="17">
        <f>SUM(D70)</f>
        <v>159752</v>
      </c>
      <c r="E71" s="16">
        <f>SUM(E70)</f>
        <v>159752</v>
      </c>
      <c r="F71" s="17">
        <f>SUM(F70)</f>
        <v>0</v>
      </c>
      <c r="G71" s="56">
        <f>SUM(G70)</f>
        <v>0</v>
      </c>
    </row>
    <row r="72" spans="1:7" ht="15.75" customHeight="1">
      <c r="A72" s="3"/>
      <c r="B72" s="18"/>
      <c r="C72" s="20"/>
      <c r="D72" s="22"/>
      <c r="E72" s="70"/>
      <c r="F72" s="52"/>
      <c r="G72" s="22"/>
    </row>
    <row r="73" spans="1:7" ht="29.25" customHeight="1">
      <c r="A73" s="13"/>
      <c r="B73" s="140" t="s">
        <v>185</v>
      </c>
      <c r="C73" s="141"/>
      <c r="D73" s="142"/>
      <c r="E73" s="71"/>
      <c r="F73" s="72"/>
      <c r="G73" s="10"/>
    </row>
    <row r="74" spans="1:7" ht="15" customHeight="1">
      <c r="A74" s="13"/>
      <c r="B74" s="14" t="s">
        <v>156</v>
      </c>
      <c r="C74" s="15" t="s">
        <v>157</v>
      </c>
      <c r="D74" s="17">
        <v>456921</v>
      </c>
      <c r="E74" s="61"/>
      <c r="F74" s="50">
        <v>456921</v>
      </c>
      <c r="G74" s="56"/>
    </row>
    <row r="75" spans="1:7" ht="15.75" customHeight="1">
      <c r="A75" s="13"/>
      <c r="B75" s="14" t="s">
        <v>158</v>
      </c>
      <c r="C75" s="15" t="s">
        <v>159</v>
      </c>
      <c r="D75" s="17">
        <v>33600</v>
      </c>
      <c r="E75" s="16"/>
      <c r="F75" s="17">
        <v>33600</v>
      </c>
      <c r="G75" s="56"/>
    </row>
    <row r="76" spans="1:7" ht="15" customHeight="1">
      <c r="A76" s="13"/>
      <c r="B76" s="14" t="s">
        <v>186</v>
      </c>
      <c r="C76" s="15" t="s">
        <v>187</v>
      </c>
      <c r="D76" s="17">
        <v>33600</v>
      </c>
      <c r="E76" s="16"/>
      <c r="F76" s="17">
        <v>33600</v>
      </c>
      <c r="G76" s="56"/>
    </row>
    <row r="77" spans="2:7" ht="15.75" customHeight="1">
      <c r="B77" s="122" t="s">
        <v>170</v>
      </c>
      <c r="C77" s="123"/>
      <c r="D77" s="17">
        <f>D74+D75</f>
        <v>490521</v>
      </c>
      <c r="E77" s="16">
        <f>E74+E75</f>
        <v>0</v>
      </c>
      <c r="F77" s="17">
        <f>F74+F75</f>
        <v>490521</v>
      </c>
      <c r="G77" s="56">
        <f>G74+G75</f>
        <v>0</v>
      </c>
    </row>
    <row r="78" spans="1:7" ht="15.75" customHeight="1" thickBot="1">
      <c r="A78" s="19"/>
      <c r="B78" s="124" t="s">
        <v>188</v>
      </c>
      <c r="C78" s="125"/>
      <c r="D78" s="17">
        <f>SUM(D77)</f>
        <v>490521</v>
      </c>
      <c r="E78" s="16">
        <f>SUM(E77)</f>
        <v>0</v>
      </c>
      <c r="F78" s="17">
        <f>SUM(F77)</f>
        <v>490521</v>
      </c>
      <c r="G78" s="56">
        <f>SUM(G77)</f>
        <v>0</v>
      </c>
    </row>
    <row r="79" spans="1:7" ht="15.75" customHeight="1" thickBot="1">
      <c r="A79" s="3"/>
      <c r="B79" s="124" t="s">
        <v>189</v>
      </c>
      <c r="C79" s="125"/>
      <c r="D79" s="49">
        <f>SUM(D71,D78)</f>
        <v>650273</v>
      </c>
      <c r="E79" s="54">
        <f>SUM(E71,E78)</f>
        <v>159752</v>
      </c>
      <c r="F79" s="49">
        <f>SUM(F71,F78)</f>
        <v>490521</v>
      </c>
      <c r="G79" s="57">
        <f>SUM(G71,G78)</f>
        <v>0</v>
      </c>
    </row>
    <row r="80" spans="1:7" ht="15.75" customHeight="1" thickBot="1">
      <c r="A80" s="3"/>
      <c r="B80" s="120" t="s">
        <v>190</v>
      </c>
      <c r="C80" s="121"/>
      <c r="D80" s="24">
        <f>SUM(D62,D79)</f>
        <v>956592</v>
      </c>
      <c r="E80" s="55">
        <f>SUM(E62,E79)</f>
        <v>466071</v>
      </c>
      <c r="F80" s="24">
        <f>SUM(F62,F79)</f>
        <v>490521</v>
      </c>
      <c r="G80" s="58">
        <f>SUM(G62,G79)</f>
        <v>0</v>
      </c>
    </row>
    <row r="81" spans="1:7" ht="15.75" customHeight="1" thickBot="1">
      <c r="A81" s="3"/>
      <c r="B81" s="18"/>
      <c r="C81" s="20"/>
      <c r="D81" s="22"/>
      <c r="E81" s="21"/>
      <c r="F81" s="60"/>
      <c r="G81" s="22"/>
    </row>
    <row r="82" spans="1:7" ht="15.75" customHeight="1" thickBot="1">
      <c r="A82" s="13"/>
      <c r="B82" s="117" t="s">
        <v>191</v>
      </c>
      <c r="C82" s="118"/>
      <c r="D82" s="118"/>
      <c r="E82" s="118"/>
      <c r="F82" s="118"/>
      <c r="G82" s="119"/>
    </row>
    <row r="83" spans="1:7" ht="15.75" customHeight="1" thickBot="1">
      <c r="A83" s="13"/>
      <c r="B83" s="103" t="s">
        <v>192</v>
      </c>
      <c r="C83" s="104"/>
      <c r="D83" s="105"/>
      <c r="E83" s="3"/>
      <c r="F83" s="62"/>
      <c r="G83" s="10"/>
    </row>
    <row r="84" spans="1:7" ht="30" customHeight="1">
      <c r="A84" s="13"/>
      <c r="B84" s="30" t="s">
        <v>146</v>
      </c>
      <c r="C84" s="15" t="s">
        <v>15</v>
      </c>
      <c r="D84" s="17">
        <v>3206392</v>
      </c>
      <c r="E84" s="16">
        <v>3206392</v>
      </c>
      <c r="F84" s="50"/>
      <c r="G84" s="56"/>
    </row>
    <row r="85" spans="1:7" ht="15" customHeight="1">
      <c r="A85" s="13"/>
      <c r="B85" s="14" t="s">
        <v>139</v>
      </c>
      <c r="C85" s="15" t="s">
        <v>140</v>
      </c>
      <c r="D85" s="17">
        <v>192666</v>
      </c>
      <c r="E85" s="16">
        <v>192666</v>
      </c>
      <c r="F85" s="17"/>
      <c r="G85" s="56"/>
    </row>
    <row r="86" spans="2:7" ht="15" customHeight="1">
      <c r="B86" s="14" t="s">
        <v>147</v>
      </c>
      <c r="C86" s="15" t="s">
        <v>148</v>
      </c>
      <c r="D86" s="17">
        <v>711808</v>
      </c>
      <c r="E86" s="16">
        <v>711808</v>
      </c>
      <c r="F86" s="17"/>
      <c r="G86" s="56"/>
    </row>
    <row r="87" spans="2:7" ht="15" customHeight="1">
      <c r="B87" s="14" t="s">
        <v>141</v>
      </c>
      <c r="C87" s="15" t="s">
        <v>142</v>
      </c>
      <c r="D87" s="17">
        <v>743581</v>
      </c>
      <c r="E87" s="16">
        <v>101467</v>
      </c>
      <c r="F87" s="17">
        <v>642114</v>
      </c>
      <c r="G87" s="56">
        <v>0</v>
      </c>
    </row>
    <row r="88" spans="2:7" ht="15.75" customHeight="1">
      <c r="B88" s="122" t="s">
        <v>143</v>
      </c>
      <c r="C88" s="123"/>
      <c r="D88" s="17">
        <f>SUM(D84:D87)</f>
        <v>4854447</v>
      </c>
      <c r="E88" s="16">
        <f>SUM(E84:E87)</f>
        <v>4212333</v>
      </c>
      <c r="F88" s="17">
        <f>SUM(F84:F87)</f>
        <v>642114</v>
      </c>
      <c r="G88" s="56">
        <f>SUM(G84:G87)</f>
        <v>0</v>
      </c>
    </row>
    <row r="89" spans="1:7" ht="15" customHeight="1">
      <c r="A89" s="13"/>
      <c r="B89" s="14" t="s">
        <v>156</v>
      </c>
      <c r="C89" s="15" t="s">
        <v>157</v>
      </c>
      <c r="D89" s="17">
        <v>20800</v>
      </c>
      <c r="E89" s="16">
        <v>0</v>
      </c>
      <c r="F89" s="17">
        <v>20800</v>
      </c>
      <c r="G89" s="56"/>
    </row>
    <row r="90" spans="1:7" ht="15.75" customHeight="1">
      <c r="A90" s="13"/>
      <c r="B90" s="14" t="s">
        <v>158</v>
      </c>
      <c r="C90" s="15" t="s">
        <v>159</v>
      </c>
      <c r="D90" s="17">
        <v>1123</v>
      </c>
      <c r="E90" s="16">
        <v>1123</v>
      </c>
      <c r="F90" s="17"/>
      <c r="G90" s="56"/>
    </row>
    <row r="91" spans="1:7" ht="15" customHeight="1">
      <c r="A91" s="13"/>
      <c r="B91" s="14" t="s">
        <v>193</v>
      </c>
      <c r="C91" s="15" t="s">
        <v>194</v>
      </c>
      <c r="D91" s="17">
        <v>1123</v>
      </c>
      <c r="E91" s="16">
        <v>1123</v>
      </c>
      <c r="F91" s="17"/>
      <c r="G91" s="56"/>
    </row>
    <row r="92" spans="2:7" ht="15.75" customHeight="1">
      <c r="B92" s="122" t="s">
        <v>170</v>
      </c>
      <c r="C92" s="123"/>
      <c r="D92" s="17">
        <f>D89+D90</f>
        <v>21923</v>
      </c>
      <c r="E92" s="16">
        <f>E89+E90</f>
        <v>1123</v>
      </c>
      <c r="F92" s="17">
        <f>F89+F90</f>
        <v>20800</v>
      </c>
      <c r="G92" s="56">
        <f>G89+G90</f>
        <v>0</v>
      </c>
    </row>
    <row r="93" spans="1:7" ht="15.75" customHeight="1" thickBot="1">
      <c r="A93" s="19"/>
      <c r="B93" s="124" t="s">
        <v>195</v>
      </c>
      <c r="C93" s="125"/>
      <c r="D93" s="17">
        <f>SUM(D88,D92)</f>
        <v>4876370</v>
      </c>
      <c r="E93" s="16">
        <f>SUM(E88,E92)</f>
        <v>4213456</v>
      </c>
      <c r="F93" s="17">
        <f>SUM(F88,F92)</f>
        <v>662914</v>
      </c>
      <c r="G93" s="56">
        <f>SUM(G88,G92)</f>
        <v>0</v>
      </c>
    </row>
    <row r="94" spans="1:7" ht="15.75" customHeight="1">
      <c r="A94" s="3"/>
      <c r="B94" s="18"/>
      <c r="C94" s="20"/>
      <c r="D94" s="22"/>
      <c r="E94" s="21"/>
      <c r="F94" s="52"/>
      <c r="G94" s="22"/>
    </row>
    <row r="95" spans="1:7" ht="15.75" customHeight="1">
      <c r="A95" s="13"/>
      <c r="B95" s="103" t="s">
        <v>196</v>
      </c>
      <c r="C95" s="104"/>
      <c r="D95" s="105"/>
      <c r="E95" s="3"/>
      <c r="F95" s="51"/>
      <c r="G95" s="10"/>
    </row>
    <row r="96" spans="1:7" ht="30" customHeight="1">
      <c r="A96" s="13"/>
      <c r="B96" s="30" t="s">
        <v>146</v>
      </c>
      <c r="C96" s="15" t="s">
        <v>15</v>
      </c>
      <c r="D96" s="17">
        <v>6670712</v>
      </c>
      <c r="E96" s="16">
        <v>6670712</v>
      </c>
      <c r="F96" s="17"/>
      <c r="G96" s="56"/>
    </row>
    <row r="97" spans="1:7" ht="15" customHeight="1">
      <c r="A97" s="13"/>
      <c r="B97" s="14" t="s">
        <v>139</v>
      </c>
      <c r="C97" s="15" t="s">
        <v>140</v>
      </c>
      <c r="D97" s="17">
        <v>380527</v>
      </c>
      <c r="E97" s="16">
        <v>380527</v>
      </c>
      <c r="F97" s="17"/>
      <c r="G97" s="56"/>
    </row>
    <row r="98" spans="2:7" ht="15" customHeight="1">
      <c r="B98" s="14" t="s">
        <v>147</v>
      </c>
      <c r="C98" s="15" t="s">
        <v>148</v>
      </c>
      <c r="D98" s="17">
        <v>1544347</v>
      </c>
      <c r="E98" s="16">
        <v>1544347</v>
      </c>
      <c r="F98" s="17"/>
      <c r="G98" s="56"/>
    </row>
    <row r="99" spans="2:7" ht="15" customHeight="1">
      <c r="B99" s="14" t="s">
        <v>141</v>
      </c>
      <c r="C99" s="15" t="s">
        <v>142</v>
      </c>
      <c r="D99" s="17">
        <v>1061288</v>
      </c>
      <c r="E99" s="16">
        <v>1000177</v>
      </c>
      <c r="F99" s="17"/>
      <c r="G99" s="56">
        <v>61111</v>
      </c>
    </row>
    <row r="100" spans="2:7" ht="15" customHeight="1">
      <c r="B100" s="14" t="s">
        <v>149</v>
      </c>
      <c r="C100" s="15" t="s">
        <v>150</v>
      </c>
      <c r="D100" s="17">
        <v>6000</v>
      </c>
      <c r="E100" s="16">
        <v>6000</v>
      </c>
      <c r="F100" s="17"/>
      <c r="G100" s="56"/>
    </row>
    <row r="101" spans="2:7" ht="15" customHeight="1">
      <c r="B101" s="14" t="s">
        <v>173</v>
      </c>
      <c r="C101" s="15" t="s">
        <v>80</v>
      </c>
      <c r="D101" s="17">
        <v>26073</v>
      </c>
      <c r="E101" s="16">
        <v>19073</v>
      </c>
      <c r="F101" s="17"/>
      <c r="G101" s="56">
        <v>7000</v>
      </c>
    </row>
    <row r="102" spans="2:7" ht="15" customHeight="1">
      <c r="B102" s="14" t="s">
        <v>151</v>
      </c>
      <c r="C102" s="15" t="s">
        <v>152</v>
      </c>
      <c r="D102" s="17">
        <v>605</v>
      </c>
      <c r="E102" s="16">
        <v>605</v>
      </c>
      <c r="F102" s="17"/>
      <c r="G102" s="56"/>
    </row>
    <row r="103" spans="2:7" ht="15.75" customHeight="1">
      <c r="B103" s="122" t="s">
        <v>143</v>
      </c>
      <c r="C103" s="123"/>
      <c r="D103" s="17">
        <f>SUM(D96:D102)</f>
        <v>9689552</v>
      </c>
      <c r="E103" s="16">
        <f>SUM(E96:E102)</f>
        <v>9621441</v>
      </c>
      <c r="F103" s="17">
        <f>SUM(F96:F102)</f>
        <v>0</v>
      </c>
      <c r="G103" s="56">
        <f>SUM(G96:G102)</f>
        <v>68111</v>
      </c>
    </row>
    <row r="104" spans="1:7" ht="15" customHeight="1">
      <c r="A104" s="13"/>
      <c r="B104" s="14" t="s">
        <v>156</v>
      </c>
      <c r="C104" s="15" t="s">
        <v>157</v>
      </c>
      <c r="D104" s="17">
        <v>70000</v>
      </c>
      <c r="E104" s="16">
        <v>0</v>
      </c>
      <c r="F104" s="17"/>
      <c r="G104" s="56">
        <v>70000</v>
      </c>
    </row>
    <row r="105" spans="1:7" ht="15.75" customHeight="1">
      <c r="A105" s="13"/>
      <c r="B105" s="14" t="s">
        <v>158</v>
      </c>
      <c r="C105" s="15" t="s">
        <v>159</v>
      </c>
      <c r="D105" s="17">
        <v>10623</v>
      </c>
      <c r="E105" s="16">
        <v>10623</v>
      </c>
      <c r="F105" s="17"/>
      <c r="G105" s="56"/>
    </row>
    <row r="106" spans="1:7" ht="15" customHeight="1">
      <c r="A106" s="13"/>
      <c r="B106" s="14" t="s">
        <v>186</v>
      </c>
      <c r="C106" s="15" t="s">
        <v>187</v>
      </c>
      <c r="D106" s="17">
        <v>10623</v>
      </c>
      <c r="E106" s="16">
        <v>10623</v>
      </c>
      <c r="F106" s="17"/>
      <c r="G106" s="56"/>
    </row>
    <row r="107" spans="2:7" ht="15.75" customHeight="1">
      <c r="B107" s="122" t="s">
        <v>170</v>
      </c>
      <c r="C107" s="123"/>
      <c r="D107" s="17">
        <f>D104+D105</f>
        <v>80623</v>
      </c>
      <c r="E107" s="16">
        <f>E104+E105</f>
        <v>10623</v>
      </c>
      <c r="F107" s="17">
        <f>F104+F105</f>
        <v>0</v>
      </c>
      <c r="G107" s="56">
        <f>G104+G105</f>
        <v>70000</v>
      </c>
    </row>
    <row r="108" spans="1:7" ht="15.75" customHeight="1" thickBot="1">
      <c r="A108" s="19"/>
      <c r="B108" s="124" t="s">
        <v>197</v>
      </c>
      <c r="C108" s="125"/>
      <c r="D108" s="17">
        <f>SUM(D103,D107)</f>
        <v>9770175</v>
      </c>
      <c r="E108" s="16">
        <f>SUM(E103,E107)</f>
        <v>9632064</v>
      </c>
      <c r="F108" s="17">
        <f>SUM(F103,F107)</f>
        <v>0</v>
      </c>
      <c r="G108" s="56">
        <f>SUM(G103,G107)</f>
        <v>138111</v>
      </c>
    </row>
    <row r="109" spans="1:7" ht="15.75" customHeight="1">
      <c r="A109" s="3"/>
      <c r="B109" s="18"/>
      <c r="C109" s="20"/>
      <c r="D109" s="22"/>
      <c r="E109" s="21"/>
      <c r="F109" s="52"/>
      <c r="G109" s="22"/>
    </row>
    <row r="110" spans="1:7" ht="15.75" customHeight="1">
      <c r="A110" s="13"/>
      <c r="B110" s="103" t="s">
        <v>198</v>
      </c>
      <c r="C110" s="104"/>
      <c r="D110" s="105"/>
      <c r="E110" s="3"/>
      <c r="F110" s="51"/>
      <c r="G110" s="10"/>
    </row>
    <row r="111" spans="1:7" ht="30.75" customHeight="1">
      <c r="A111" s="13"/>
      <c r="B111" s="30" t="s">
        <v>146</v>
      </c>
      <c r="C111" s="15" t="s">
        <v>15</v>
      </c>
      <c r="D111" s="17">
        <v>531827</v>
      </c>
      <c r="E111" s="16">
        <v>531827</v>
      </c>
      <c r="F111" s="17"/>
      <c r="G111" s="56"/>
    </row>
    <row r="112" spans="1:7" ht="15" customHeight="1">
      <c r="A112" s="13"/>
      <c r="B112" s="14" t="s">
        <v>139</v>
      </c>
      <c r="C112" s="15" t="s">
        <v>140</v>
      </c>
      <c r="D112" s="17">
        <v>22830</v>
      </c>
      <c r="E112" s="16">
        <v>22830</v>
      </c>
      <c r="F112" s="17"/>
      <c r="G112" s="56"/>
    </row>
    <row r="113" spans="2:7" ht="15" customHeight="1">
      <c r="B113" s="14" t="s">
        <v>147</v>
      </c>
      <c r="C113" s="15" t="s">
        <v>148</v>
      </c>
      <c r="D113" s="17">
        <v>120941</v>
      </c>
      <c r="E113" s="16">
        <v>120941</v>
      </c>
      <c r="F113" s="17"/>
      <c r="G113" s="56"/>
    </row>
    <row r="114" spans="2:7" ht="15" customHeight="1">
      <c r="B114" s="14" t="s">
        <v>141</v>
      </c>
      <c r="C114" s="15" t="s">
        <v>142</v>
      </c>
      <c r="D114" s="17">
        <v>40169</v>
      </c>
      <c r="E114" s="16">
        <v>40169</v>
      </c>
      <c r="F114" s="17"/>
      <c r="G114" s="56"/>
    </row>
    <row r="115" spans="2:7" ht="15" customHeight="1">
      <c r="B115" s="14" t="s">
        <v>173</v>
      </c>
      <c r="C115" s="15" t="s">
        <v>80</v>
      </c>
      <c r="D115" s="17">
        <v>1936</v>
      </c>
      <c r="E115" s="16">
        <v>1936</v>
      </c>
      <c r="F115" s="17"/>
      <c r="G115" s="56"/>
    </row>
    <row r="116" spans="2:7" ht="15.75" customHeight="1">
      <c r="B116" s="122" t="s">
        <v>143</v>
      </c>
      <c r="C116" s="123"/>
      <c r="D116" s="17">
        <f>SUM(D111:D115)</f>
        <v>717703</v>
      </c>
      <c r="E116" s="16">
        <f>SUM(E111:E115)</f>
        <v>717703</v>
      </c>
      <c r="F116" s="17">
        <f>SUM(F111:F115)</f>
        <v>0</v>
      </c>
      <c r="G116" s="56">
        <f>SUM(G111:G115)</f>
        <v>0</v>
      </c>
    </row>
    <row r="117" spans="1:7" ht="15.75" customHeight="1" thickBot="1">
      <c r="A117" s="19"/>
      <c r="B117" s="124" t="s">
        <v>199</v>
      </c>
      <c r="C117" s="125"/>
      <c r="D117" s="17">
        <f>SUM(D116)</f>
        <v>717703</v>
      </c>
      <c r="E117" s="16">
        <f>SUM(E116)</f>
        <v>717703</v>
      </c>
      <c r="F117" s="17">
        <f>SUM(F116)</f>
        <v>0</v>
      </c>
      <c r="G117" s="56">
        <f>SUM(G116)</f>
        <v>0</v>
      </c>
    </row>
    <row r="118" spans="1:7" ht="13.5" customHeight="1">
      <c r="A118" s="3"/>
      <c r="B118" s="18"/>
      <c r="C118" s="20"/>
      <c r="D118" s="22"/>
      <c r="E118" s="21"/>
      <c r="F118" s="52"/>
      <c r="G118" s="22"/>
    </row>
    <row r="119" spans="1:7" ht="15.75" customHeight="1">
      <c r="A119" s="13"/>
      <c r="B119" s="103" t="s">
        <v>200</v>
      </c>
      <c r="C119" s="104"/>
      <c r="D119" s="105"/>
      <c r="E119" s="3"/>
      <c r="F119" s="51"/>
      <c r="G119" s="10"/>
    </row>
    <row r="120" spans="1:7" ht="30" customHeight="1">
      <c r="A120" s="13"/>
      <c r="B120" s="30" t="s">
        <v>146</v>
      </c>
      <c r="C120" s="15" t="s">
        <v>15</v>
      </c>
      <c r="D120" s="17">
        <v>682806</v>
      </c>
      <c r="E120" s="16">
        <v>682806</v>
      </c>
      <c r="F120" s="17"/>
      <c r="G120" s="56"/>
    </row>
    <row r="121" spans="1:7" ht="15" customHeight="1">
      <c r="A121" s="13"/>
      <c r="B121" s="14" t="s">
        <v>139</v>
      </c>
      <c r="C121" s="15" t="s">
        <v>140</v>
      </c>
      <c r="D121" s="17">
        <v>2380</v>
      </c>
      <c r="E121" s="16">
        <v>2380</v>
      </c>
      <c r="F121" s="17"/>
      <c r="G121" s="56"/>
    </row>
    <row r="122" spans="2:7" ht="15" customHeight="1">
      <c r="B122" s="14" t="s">
        <v>147</v>
      </c>
      <c r="C122" s="15" t="s">
        <v>148</v>
      </c>
      <c r="D122" s="17">
        <v>136657</v>
      </c>
      <c r="E122" s="16">
        <v>136657</v>
      </c>
      <c r="F122" s="17"/>
      <c r="G122" s="56"/>
    </row>
    <row r="123" spans="2:7" ht="15" customHeight="1">
      <c r="B123" s="14" t="s">
        <v>141</v>
      </c>
      <c r="C123" s="15" t="s">
        <v>142</v>
      </c>
      <c r="D123" s="17">
        <v>226601</v>
      </c>
      <c r="E123" s="16">
        <v>226601</v>
      </c>
      <c r="F123" s="17"/>
      <c r="G123" s="56"/>
    </row>
    <row r="124" spans="2:7" ht="15" customHeight="1">
      <c r="B124" s="14" t="s">
        <v>149</v>
      </c>
      <c r="C124" s="15" t="s">
        <v>150</v>
      </c>
      <c r="D124" s="17">
        <v>5000</v>
      </c>
      <c r="E124" s="16">
        <v>5000</v>
      </c>
      <c r="F124" s="17"/>
      <c r="G124" s="56"/>
    </row>
    <row r="125" spans="2:7" ht="15" customHeight="1">
      <c r="B125" s="14" t="s">
        <v>173</v>
      </c>
      <c r="C125" s="15" t="s">
        <v>80</v>
      </c>
      <c r="D125" s="17">
        <v>7865</v>
      </c>
      <c r="E125" s="16">
        <v>7865</v>
      </c>
      <c r="F125" s="17"/>
      <c r="G125" s="56"/>
    </row>
    <row r="126" spans="2:7" ht="15.75" customHeight="1">
      <c r="B126" s="122" t="s">
        <v>143</v>
      </c>
      <c r="C126" s="123"/>
      <c r="D126" s="17">
        <f>SUM(D120:D125)</f>
        <v>1061309</v>
      </c>
      <c r="E126" s="16">
        <f>SUM(E120:E125)</f>
        <v>1061309</v>
      </c>
      <c r="F126" s="17">
        <f>SUM(F120:F125)</f>
        <v>0</v>
      </c>
      <c r="G126" s="56">
        <f>SUM(G120:G125)</f>
        <v>0</v>
      </c>
    </row>
    <row r="127" spans="1:7" ht="26.25" customHeight="1" thickBot="1">
      <c r="A127" s="19"/>
      <c r="B127" s="124" t="s">
        <v>201</v>
      </c>
      <c r="C127" s="125"/>
      <c r="D127" s="17">
        <f>SUM(D126)</f>
        <v>1061309</v>
      </c>
      <c r="E127" s="16">
        <f>SUM(E126)</f>
        <v>1061309</v>
      </c>
      <c r="F127" s="17">
        <f>SUM(F126)</f>
        <v>0</v>
      </c>
      <c r="G127" s="56">
        <f>SUM(G126)</f>
        <v>0</v>
      </c>
    </row>
    <row r="128" spans="1:7" ht="15.75" customHeight="1">
      <c r="A128" s="13"/>
      <c r="B128" s="103" t="s">
        <v>202</v>
      </c>
      <c r="C128" s="104"/>
      <c r="D128" s="105"/>
      <c r="E128" s="3"/>
      <c r="F128" s="51"/>
      <c r="G128" s="10"/>
    </row>
    <row r="129" spans="1:7" ht="30.75" customHeight="1">
      <c r="A129" s="13"/>
      <c r="B129" s="30" t="s">
        <v>146</v>
      </c>
      <c r="C129" s="15" t="s">
        <v>15</v>
      </c>
      <c r="D129" s="17">
        <v>353487</v>
      </c>
      <c r="E129" s="16">
        <v>353487</v>
      </c>
      <c r="F129" s="17"/>
      <c r="G129" s="56"/>
    </row>
    <row r="130" spans="1:7" ht="15" customHeight="1">
      <c r="A130" s="13"/>
      <c r="B130" s="14" t="s">
        <v>139</v>
      </c>
      <c r="C130" s="15" t="s">
        <v>140</v>
      </c>
      <c r="D130" s="17">
        <v>51312</v>
      </c>
      <c r="E130" s="16">
        <v>51312</v>
      </c>
      <c r="F130" s="17"/>
      <c r="G130" s="56"/>
    </row>
    <row r="131" spans="2:7" ht="15" customHeight="1">
      <c r="B131" s="14" t="s">
        <v>147</v>
      </c>
      <c r="C131" s="15" t="s">
        <v>148</v>
      </c>
      <c r="D131" s="17">
        <v>88528</v>
      </c>
      <c r="E131" s="16">
        <v>88528</v>
      </c>
      <c r="F131" s="17"/>
      <c r="G131" s="56"/>
    </row>
    <row r="132" spans="2:7" ht="15" customHeight="1">
      <c r="B132" s="14" t="s">
        <v>141</v>
      </c>
      <c r="C132" s="15" t="s">
        <v>142</v>
      </c>
      <c r="D132" s="17">
        <v>202588</v>
      </c>
      <c r="E132" s="16">
        <v>202588</v>
      </c>
      <c r="F132" s="17"/>
      <c r="G132" s="56"/>
    </row>
    <row r="133" spans="2:7" ht="15.75" customHeight="1">
      <c r="B133" s="122" t="s">
        <v>143</v>
      </c>
      <c r="C133" s="123"/>
      <c r="D133" s="17">
        <f>SUM(D129:D132)</f>
        <v>695915</v>
      </c>
      <c r="E133" s="16">
        <f>SUM(E129:E132)</f>
        <v>695915</v>
      </c>
      <c r="F133" s="17">
        <f>SUM(F129:F132)</f>
        <v>0</v>
      </c>
      <c r="G133" s="56">
        <f>SUM(G129:G132)</f>
        <v>0</v>
      </c>
    </row>
    <row r="134" spans="1:7" ht="15" customHeight="1">
      <c r="A134" s="13"/>
      <c r="B134" s="14" t="s">
        <v>156</v>
      </c>
      <c r="C134" s="15" t="s">
        <v>157</v>
      </c>
      <c r="D134" s="17">
        <v>24856</v>
      </c>
      <c r="E134" s="16">
        <v>0</v>
      </c>
      <c r="F134" s="17"/>
      <c r="G134" s="56">
        <v>24856</v>
      </c>
    </row>
    <row r="135" spans="1:7" ht="15.75" customHeight="1">
      <c r="A135" s="13"/>
      <c r="B135" s="14" t="s">
        <v>158</v>
      </c>
      <c r="C135" s="15" t="s">
        <v>159</v>
      </c>
      <c r="D135" s="17">
        <v>59991</v>
      </c>
      <c r="E135" s="16">
        <v>59991</v>
      </c>
      <c r="F135" s="17"/>
      <c r="G135" s="56"/>
    </row>
    <row r="136" spans="1:7" ht="15" customHeight="1">
      <c r="A136" s="13"/>
      <c r="B136" s="14" t="s">
        <v>160</v>
      </c>
      <c r="C136" s="15" t="s">
        <v>161</v>
      </c>
      <c r="D136" s="17">
        <v>1384</v>
      </c>
      <c r="E136" s="16">
        <v>1384</v>
      </c>
      <c r="F136" s="17"/>
      <c r="G136" s="56"/>
    </row>
    <row r="137" spans="2:7" ht="15" customHeight="1">
      <c r="B137" s="14" t="s">
        <v>186</v>
      </c>
      <c r="C137" s="15" t="s">
        <v>187</v>
      </c>
      <c r="D137" s="17">
        <v>58607</v>
      </c>
      <c r="E137" s="16">
        <v>58607</v>
      </c>
      <c r="F137" s="17"/>
      <c r="G137" s="56"/>
    </row>
    <row r="138" spans="2:7" ht="15.75" customHeight="1">
      <c r="B138" s="122" t="s">
        <v>170</v>
      </c>
      <c r="C138" s="123"/>
      <c r="D138" s="17">
        <f>D134+D135</f>
        <v>84847</v>
      </c>
      <c r="E138" s="16">
        <f>E134+E135</f>
        <v>59991</v>
      </c>
      <c r="F138" s="17">
        <f>F134+F135</f>
        <v>0</v>
      </c>
      <c r="G138" s="56">
        <f>G134+G135</f>
        <v>24856</v>
      </c>
    </row>
    <row r="139" spans="1:7" ht="15.75" customHeight="1" thickBot="1">
      <c r="A139" s="19"/>
      <c r="B139" s="124" t="s">
        <v>203</v>
      </c>
      <c r="C139" s="125"/>
      <c r="D139" s="17">
        <f>SUM(D133,D138)</f>
        <v>780762</v>
      </c>
      <c r="E139" s="16">
        <f>SUM(E133,E138)</f>
        <v>755906</v>
      </c>
      <c r="F139" s="17">
        <f>SUM(F133,F138)</f>
        <v>0</v>
      </c>
      <c r="G139" s="56">
        <f>SUM(G133,G138)</f>
        <v>24856</v>
      </c>
    </row>
    <row r="140" spans="1:7" ht="12" customHeight="1">
      <c r="A140" s="3"/>
      <c r="B140" s="80"/>
      <c r="C140" s="81"/>
      <c r="D140" s="82"/>
      <c r="E140" s="83"/>
      <c r="F140" s="50"/>
      <c r="G140" s="82"/>
    </row>
    <row r="141" spans="1:7" ht="15.75" customHeight="1">
      <c r="A141" s="13"/>
      <c r="B141" s="103" t="s">
        <v>204</v>
      </c>
      <c r="C141" s="104"/>
      <c r="D141" s="105"/>
      <c r="E141" s="3"/>
      <c r="F141" s="51"/>
      <c r="G141" s="10"/>
    </row>
    <row r="142" spans="1:7" ht="29.25" customHeight="1">
      <c r="A142" s="13"/>
      <c r="B142" s="30" t="s">
        <v>146</v>
      </c>
      <c r="C142" s="15" t="s">
        <v>15</v>
      </c>
      <c r="D142" s="17">
        <v>405782</v>
      </c>
      <c r="E142" s="16">
        <v>225057</v>
      </c>
      <c r="F142" s="17">
        <v>180725</v>
      </c>
      <c r="G142" s="56"/>
    </row>
    <row r="143" spans="1:7" ht="15" customHeight="1">
      <c r="A143" s="13"/>
      <c r="B143" s="14" t="s">
        <v>139</v>
      </c>
      <c r="C143" s="15" t="s">
        <v>140</v>
      </c>
      <c r="D143" s="17">
        <v>9353</v>
      </c>
      <c r="E143" s="16">
        <v>9153</v>
      </c>
      <c r="F143" s="17">
        <v>200</v>
      </c>
      <c r="G143" s="56"/>
    </row>
    <row r="144" spans="2:7" ht="15" customHeight="1">
      <c r="B144" s="14" t="s">
        <v>147</v>
      </c>
      <c r="C144" s="15" t="s">
        <v>148</v>
      </c>
      <c r="D144" s="17">
        <v>90265</v>
      </c>
      <c r="E144" s="16">
        <v>49725</v>
      </c>
      <c r="F144" s="17">
        <v>40540</v>
      </c>
      <c r="G144" s="56"/>
    </row>
    <row r="145" spans="2:7" ht="15" customHeight="1">
      <c r="B145" s="14" t="s">
        <v>141</v>
      </c>
      <c r="C145" s="15" t="s">
        <v>142</v>
      </c>
      <c r="D145" s="17">
        <v>171712</v>
      </c>
      <c r="E145" s="16">
        <v>23026</v>
      </c>
      <c r="F145" s="17">
        <v>138060</v>
      </c>
      <c r="G145" s="56">
        <v>10626</v>
      </c>
    </row>
    <row r="146" spans="2:7" ht="15" customHeight="1">
      <c r="B146" s="14" t="s">
        <v>149</v>
      </c>
      <c r="C146" s="15" t="s">
        <v>150</v>
      </c>
      <c r="D146" s="17">
        <v>1247</v>
      </c>
      <c r="E146" s="16">
        <v>747</v>
      </c>
      <c r="F146" s="17">
        <v>500</v>
      </c>
      <c r="G146" s="56"/>
    </row>
    <row r="147" spans="2:7" ht="15.75" customHeight="1">
      <c r="B147" s="122" t="s">
        <v>143</v>
      </c>
      <c r="C147" s="123"/>
      <c r="D147" s="17">
        <f>SUM(D142:D146)</f>
        <v>678359</v>
      </c>
      <c r="E147" s="16">
        <f>SUM(E142:E146)</f>
        <v>307708</v>
      </c>
      <c r="F147" s="17">
        <f>SUM(F142:F146)</f>
        <v>360025</v>
      </c>
      <c r="G147" s="56">
        <f>SUM(G142:G146)</f>
        <v>10626</v>
      </c>
    </row>
    <row r="148" spans="1:7" ht="15" customHeight="1">
      <c r="A148" s="13"/>
      <c r="B148" s="14" t="s">
        <v>156</v>
      </c>
      <c r="C148" s="15" t="s">
        <v>157</v>
      </c>
      <c r="D148" s="17">
        <v>35000</v>
      </c>
      <c r="E148" s="16"/>
      <c r="F148" s="17">
        <v>35000</v>
      </c>
      <c r="G148" s="56"/>
    </row>
    <row r="149" spans="1:7" ht="15.75" customHeight="1">
      <c r="A149" s="13"/>
      <c r="B149" s="14" t="s">
        <v>158</v>
      </c>
      <c r="C149" s="15" t="s">
        <v>159</v>
      </c>
      <c r="D149" s="17">
        <v>61481</v>
      </c>
      <c r="E149" s="16"/>
      <c r="F149" s="17">
        <v>61481</v>
      </c>
      <c r="G149" s="56"/>
    </row>
    <row r="150" spans="1:7" ht="15" customHeight="1">
      <c r="A150" s="13"/>
      <c r="B150" s="14" t="s">
        <v>186</v>
      </c>
      <c r="C150" s="15" t="s">
        <v>187</v>
      </c>
      <c r="D150" s="17">
        <v>61481</v>
      </c>
      <c r="E150" s="16"/>
      <c r="F150" s="17">
        <v>61481</v>
      </c>
      <c r="G150" s="56"/>
    </row>
    <row r="151" spans="2:7" ht="15.75" customHeight="1">
      <c r="B151" s="122" t="s">
        <v>170</v>
      </c>
      <c r="C151" s="123"/>
      <c r="D151" s="17">
        <f>D148+D149</f>
        <v>96481</v>
      </c>
      <c r="E151" s="16">
        <f>E148+E149</f>
        <v>0</v>
      </c>
      <c r="F151" s="17">
        <f>F148+F149</f>
        <v>96481</v>
      </c>
      <c r="G151" s="56">
        <f>G148+G149</f>
        <v>0</v>
      </c>
    </row>
    <row r="152" spans="1:7" ht="15.75" customHeight="1" thickBot="1">
      <c r="A152" s="19"/>
      <c r="B152" s="124" t="s">
        <v>205</v>
      </c>
      <c r="C152" s="125"/>
      <c r="D152" s="17">
        <f>SUM(D147,D151)</f>
        <v>774840</v>
      </c>
      <c r="E152" s="16">
        <f>SUM(E147,E151)</f>
        <v>307708</v>
      </c>
      <c r="F152" s="17">
        <f>SUM(F147,F151)</f>
        <v>456506</v>
      </c>
      <c r="G152" s="56">
        <f>SUM(G147,G151)</f>
        <v>10626</v>
      </c>
    </row>
    <row r="153" spans="1:7" ht="15.75" customHeight="1">
      <c r="A153" s="3"/>
      <c r="B153" s="18"/>
      <c r="C153" s="20"/>
      <c r="D153" s="22"/>
      <c r="E153" s="21"/>
      <c r="F153" s="52"/>
      <c r="G153" s="22"/>
    </row>
    <row r="154" spans="1:7" ht="15.75" customHeight="1">
      <c r="A154" s="13"/>
      <c r="B154" s="103" t="s">
        <v>206</v>
      </c>
      <c r="C154" s="104"/>
      <c r="D154" s="105"/>
      <c r="E154" s="3"/>
      <c r="F154" s="51"/>
      <c r="G154" s="10"/>
    </row>
    <row r="155" spans="1:7" ht="30.75" customHeight="1">
      <c r="A155" s="13"/>
      <c r="B155" s="30" t="s">
        <v>146</v>
      </c>
      <c r="C155" s="15" t="s">
        <v>15</v>
      </c>
      <c r="D155" s="17">
        <v>270883</v>
      </c>
      <c r="E155" s="16">
        <v>270883</v>
      </c>
      <c r="F155" s="17"/>
      <c r="G155" s="56"/>
    </row>
    <row r="156" spans="1:7" ht="15" customHeight="1">
      <c r="A156" s="13"/>
      <c r="B156" s="14" t="s">
        <v>139</v>
      </c>
      <c r="C156" s="15" t="s">
        <v>140</v>
      </c>
      <c r="D156" s="17">
        <v>14980</v>
      </c>
      <c r="E156" s="16">
        <v>14980</v>
      </c>
      <c r="F156" s="17"/>
      <c r="G156" s="56"/>
    </row>
    <row r="157" spans="2:7" ht="15" customHeight="1">
      <c r="B157" s="14" t="s">
        <v>147</v>
      </c>
      <c r="C157" s="15" t="s">
        <v>148</v>
      </c>
      <c r="D157" s="17">
        <v>64081</v>
      </c>
      <c r="E157" s="16">
        <v>64081</v>
      </c>
      <c r="F157" s="17"/>
      <c r="G157" s="56"/>
    </row>
    <row r="158" spans="2:7" ht="15" customHeight="1">
      <c r="B158" s="14" t="s">
        <v>141</v>
      </c>
      <c r="C158" s="15" t="s">
        <v>142</v>
      </c>
      <c r="D158" s="17">
        <v>308391</v>
      </c>
      <c r="E158" s="16">
        <v>308391</v>
      </c>
      <c r="F158" s="17"/>
      <c r="G158" s="56"/>
    </row>
    <row r="159" spans="2:7" ht="15.75" customHeight="1">
      <c r="B159" s="122" t="s">
        <v>143</v>
      </c>
      <c r="C159" s="123"/>
      <c r="D159" s="17">
        <f>SUM(D155:D158)</f>
        <v>658335</v>
      </c>
      <c r="E159" s="16">
        <f>SUM(E155:E158)</f>
        <v>658335</v>
      </c>
      <c r="F159" s="17">
        <f>SUM(F155:F158)</f>
        <v>0</v>
      </c>
      <c r="G159" s="56">
        <f>SUM(G155:G158)</f>
        <v>0</v>
      </c>
    </row>
    <row r="160" spans="1:7" ht="15.75" customHeight="1" thickBot="1">
      <c r="A160" s="19"/>
      <c r="B160" s="124" t="s">
        <v>207</v>
      </c>
      <c r="C160" s="125"/>
      <c r="D160" s="17">
        <f>SUM(D159)</f>
        <v>658335</v>
      </c>
      <c r="E160" s="16">
        <f>SUM(E159)</f>
        <v>658335</v>
      </c>
      <c r="F160" s="17">
        <f>SUM(F159)</f>
        <v>0</v>
      </c>
      <c r="G160" s="56">
        <f>SUM(G159)</f>
        <v>0</v>
      </c>
    </row>
    <row r="161" spans="1:7" ht="15.75" customHeight="1">
      <c r="A161" s="13"/>
      <c r="B161" s="103" t="s">
        <v>208</v>
      </c>
      <c r="C161" s="104"/>
      <c r="D161" s="105"/>
      <c r="E161" s="3"/>
      <c r="F161" s="51"/>
      <c r="G161" s="10"/>
    </row>
    <row r="162" spans="1:7" ht="29.25" customHeight="1">
      <c r="A162" s="13"/>
      <c r="B162" s="30" t="s">
        <v>146</v>
      </c>
      <c r="C162" s="15" t="s">
        <v>15</v>
      </c>
      <c r="D162" s="17">
        <v>70448</v>
      </c>
      <c r="E162" s="16">
        <v>13288</v>
      </c>
      <c r="F162" s="17">
        <v>57160</v>
      </c>
      <c r="G162" s="56"/>
    </row>
    <row r="163" spans="1:7" ht="15" customHeight="1">
      <c r="A163" s="13"/>
      <c r="B163" s="14" t="s">
        <v>139</v>
      </c>
      <c r="C163" s="15" t="s">
        <v>140</v>
      </c>
      <c r="D163" s="17">
        <v>5670</v>
      </c>
      <c r="E163" s="16">
        <v>0</v>
      </c>
      <c r="F163" s="17">
        <v>5670</v>
      </c>
      <c r="G163" s="56"/>
    </row>
    <row r="164" spans="2:7" ht="15" customHeight="1">
      <c r="B164" s="14" t="s">
        <v>147</v>
      </c>
      <c r="C164" s="15" t="s">
        <v>148</v>
      </c>
      <c r="D164" s="17">
        <v>13484</v>
      </c>
      <c r="E164" s="16">
        <v>2554</v>
      </c>
      <c r="F164" s="17">
        <v>10930</v>
      </c>
      <c r="G164" s="56"/>
    </row>
    <row r="165" spans="2:7" ht="15" customHeight="1">
      <c r="B165" s="14" t="s">
        <v>141</v>
      </c>
      <c r="C165" s="15" t="s">
        <v>142</v>
      </c>
      <c r="D165" s="17">
        <v>128106</v>
      </c>
      <c r="E165" s="16">
        <v>90396</v>
      </c>
      <c r="F165" s="17">
        <v>37710</v>
      </c>
      <c r="G165" s="56"/>
    </row>
    <row r="166" spans="2:7" ht="15" customHeight="1">
      <c r="B166" s="14" t="s">
        <v>149</v>
      </c>
      <c r="C166" s="15" t="s">
        <v>150</v>
      </c>
      <c r="D166" s="17">
        <v>630</v>
      </c>
      <c r="E166" s="16">
        <v>630</v>
      </c>
      <c r="F166" s="17">
        <v>0</v>
      </c>
      <c r="G166" s="56"/>
    </row>
    <row r="167" spans="2:7" ht="15.75" customHeight="1">
      <c r="B167" s="122" t="s">
        <v>143</v>
      </c>
      <c r="C167" s="123"/>
      <c r="D167" s="17">
        <f>SUM(D162:D166)</f>
        <v>218338</v>
      </c>
      <c r="E167" s="16">
        <f>SUM(E162:E166)</f>
        <v>106868</v>
      </c>
      <c r="F167" s="17">
        <f>SUM(F162:F166)</f>
        <v>111470</v>
      </c>
      <c r="G167" s="56">
        <f>SUM(G162:G166)</f>
        <v>0</v>
      </c>
    </row>
    <row r="168" spans="1:7" ht="15.75" customHeight="1" thickBot="1">
      <c r="A168" s="19"/>
      <c r="B168" s="124" t="s">
        <v>209</v>
      </c>
      <c r="C168" s="125"/>
      <c r="D168" s="49">
        <f>SUM(D167)</f>
        <v>218338</v>
      </c>
      <c r="E168" s="54">
        <f>SUM(E167)</f>
        <v>106868</v>
      </c>
      <c r="F168" s="49">
        <f>SUM(F167)</f>
        <v>111470</v>
      </c>
      <c r="G168" s="57">
        <f>SUM(G167)</f>
        <v>0</v>
      </c>
    </row>
    <row r="169" spans="1:7" ht="15.75" customHeight="1" thickBot="1">
      <c r="A169" s="3"/>
      <c r="B169" s="120" t="s">
        <v>210</v>
      </c>
      <c r="C169" s="121"/>
      <c r="D169" s="24">
        <f>SUM(D93,D108,D117,D127,D139,D152,D160,D168)</f>
        <v>18857832</v>
      </c>
      <c r="E169" s="55">
        <f>SUM(E93,E108,E117,E127,E139,E152,E160,E168)</f>
        <v>17453349</v>
      </c>
      <c r="F169" s="24">
        <f>SUM(F93,F108,F117,F127,F139,F152,F160,F168)</f>
        <v>1230890</v>
      </c>
      <c r="G169" s="58">
        <f>SUM(G93,G108,G117,G127,G139,G152,G160,G168)</f>
        <v>173593</v>
      </c>
    </row>
    <row r="170" spans="1:7" ht="12.75" customHeight="1" thickBot="1">
      <c r="A170" s="3"/>
      <c r="B170" s="18"/>
      <c r="C170" s="20"/>
      <c r="D170" s="22"/>
      <c r="E170" s="21"/>
      <c r="F170" s="60"/>
      <c r="G170" s="22"/>
    </row>
    <row r="171" spans="1:7" ht="15.75" customHeight="1" thickBot="1">
      <c r="A171" s="13"/>
      <c r="B171" s="117" t="s">
        <v>211</v>
      </c>
      <c r="C171" s="118"/>
      <c r="D171" s="118"/>
      <c r="E171" s="118"/>
      <c r="F171" s="118"/>
      <c r="G171" s="119"/>
    </row>
    <row r="172" spans="1:7" ht="12.75" customHeight="1" hidden="1">
      <c r="A172" s="13"/>
      <c r="B172" s="126" t="s">
        <v>9</v>
      </c>
      <c r="C172" s="127"/>
      <c r="D172" s="128"/>
      <c r="E172" s="3"/>
      <c r="F172" s="3"/>
      <c r="G172" s="10"/>
    </row>
    <row r="173" spans="1:7" ht="15.75" customHeight="1">
      <c r="A173" s="13"/>
      <c r="B173" s="103" t="s">
        <v>212</v>
      </c>
      <c r="C173" s="104"/>
      <c r="D173" s="105"/>
      <c r="E173" s="3"/>
      <c r="F173" s="76"/>
      <c r="G173" s="10"/>
    </row>
    <row r="174" spans="1:7" ht="31.5" customHeight="1">
      <c r="A174" s="13"/>
      <c r="B174" s="30" t="s">
        <v>146</v>
      </c>
      <c r="C174" s="15" t="s">
        <v>15</v>
      </c>
      <c r="D174" s="17">
        <v>1214840</v>
      </c>
      <c r="E174" s="16">
        <v>1214840</v>
      </c>
      <c r="F174" s="50"/>
      <c r="G174" s="56"/>
    </row>
    <row r="175" spans="1:7" ht="15" customHeight="1">
      <c r="A175" s="13"/>
      <c r="B175" s="14" t="s">
        <v>139</v>
      </c>
      <c r="C175" s="15" t="s">
        <v>140</v>
      </c>
      <c r="D175" s="17">
        <v>57576</v>
      </c>
      <c r="E175" s="16">
        <v>57576</v>
      </c>
      <c r="F175" s="17"/>
      <c r="G175" s="56"/>
    </row>
    <row r="176" spans="2:7" ht="15" customHeight="1">
      <c r="B176" s="14" t="s">
        <v>147</v>
      </c>
      <c r="C176" s="15" t="s">
        <v>148</v>
      </c>
      <c r="D176" s="17">
        <v>233091</v>
      </c>
      <c r="E176" s="16">
        <v>233091</v>
      </c>
      <c r="F176" s="17"/>
      <c r="G176" s="56"/>
    </row>
    <row r="177" spans="2:7" ht="15" customHeight="1">
      <c r="B177" s="14" t="s">
        <v>141</v>
      </c>
      <c r="C177" s="15" t="s">
        <v>142</v>
      </c>
      <c r="D177" s="17">
        <v>349532</v>
      </c>
      <c r="E177" s="16">
        <v>58560</v>
      </c>
      <c r="F177" s="17">
        <v>290972</v>
      </c>
      <c r="G177" s="56"/>
    </row>
    <row r="178" spans="2:7" ht="15" customHeight="1">
      <c r="B178" s="14" t="s">
        <v>149</v>
      </c>
      <c r="C178" s="15" t="s">
        <v>150</v>
      </c>
      <c r="D178" s="17">
        <v>300</v>
      </c>
      <c r="E178" s="16">
        <v>0</v>
      </c>
      <c r="F178" s="17">
        <v>300</v>
      </c>
      <c r="G178" s="56"/>
    </row>
    <row r="179" spans="2:7" ht="15.75" customHeight="1">
      <c r="B179" s="122" t="s">
        <v>143</v>
      </c>
      <c r="C179" s="123"/>
      <c r="D179" s="17">
        <f>SUM(D174:D178)</f>
        <v>1855339</v>
      </c>
      <c r="E179" s="16">
        <f>SUM(E174:E178)</f>
        <v>1564067</v>
      </c>
      <c r="F179" s="17">
        <f>SUM(F174:F178)</f>
        <v>291272</v>
      </c>
      <c r="G179" s="56">
        <f>SUM(G174:G178)</f>
        <v>0</v>
      </c>
    </row>
    <row r="180" spans="1:7" ht="15" customHeight="1">
      <c r="A180" s="13"/>
      <c r="B180" s="14" t="s">
        <v>156</v>
      </c>
      <c r="C180" s="15" t="s">
        <v>157</v>
      </c>
      <c r="D180" s="17">
        <v>30000</v>
      </c>
      <c r="E180" s="16">
        <v>0</v>
      </c>
      <c r="F180" s="17">
        <v>30000</v>
      </c>
      <c r="G180" s="56"/>
    </row>
    <row r="181" spans="1:7" ht="15.75" customHeight="1">
      <c r="A181" s="13"/>
      <c r="B181" s="14" t="s">
        <v>158</v>
      </c>
      <c r="C181" s="15" t="s">
        <v>159</v>
      </c>
      <c r="D181" s="17">
        <v>42390</v>
      </c>
      <c r="E181" s="16">
        <v>12720</v>
      </c>
      <c r="F181" s="17">
        <v>29670</v>
      </c>
      <c r="G181" s="56"/>
    </row>
    <row r="182" spans="1:7" ht="15" customHeight="1">
      <c r="A182" s="13"/>
      <c r="B182" s="14" t="s">
        <v>160</v>
      </c>
      <c r="C182" s="15" t="s">
        <v>161</v>
      </c>
      <c r="D182" s="17">
        <v>2920</v>
      </c>
      <c r="E182" s="16">
        <v>2920</v>
      </c>
      <c r="F182" s="17">
        <v>0</v>
      </c>
      <c r="G182" s="56"/>
    </row>
    <row r="183" spans="2:7" ht="15" customHeight="1">
      <c r="B183" s="14" t="s">
        <v>162</v>
      </c>
      <c r="C183" s="15" t="s">
        <v>163</v>
      </c>
      <c r="D183" s="17">
        <v>2000</v>
      </c>
      <c r="E183" s="16">
        <v>2000</v>
      </c>
      <c r="F183" s="17">
        <v>0</v>
      </c>
      <c r="G183" s="56"/>
    </row>
    <row r="184" spans="2:7" ht="15" customHeight="1">
      <c r="B184" s="14" t="s">
        <v>164</v>
      </c>
      <c r="C184" s="15" t="s">
        <v>165</v>
      </c>
      <c r="D184" s="17">
        <v>25000</v>
      </c>
      <c r="E184" s="16">
        <v>0</v>
      </c>
      <c r="F184" s="17">
        <v>25000</v>
      </c>
      <c r="G184" s="56"/>
    </row>
    <row r="185" spans="2:7" ht="15" customHeight="1">
      <c r="B185" s="14" t="s">
        <v>193</v>
      </c>
      <c r="C185" s="15" t="s">
        <v>194</v>
      </c>
      <c r="D185" s="17">
        <v>12470</v>
      </c>
      <c r="E185" s="16">
        <v>7800</v>
      </c>
      <c r="F185" s="17">
        <v>4670</v>
      </c>
      <c r="G185" s="56"/>
    </row>
    <row r="186" spans="2:7" ht="15.75" customHeight="1">
      <c r="B186" s="122" t="s">
        <v>170</v>
      </c>
      <c r="C186" s="123"/>
      <c r="D186" s="17">
        <f>D180+D181</f>
        <v>72390</v>
      </c>
      <c r="E186" s="16">
        <f>E180+E181</f>
        <v>12720</v>
      </c>
      <c r="F186" s="17">
        <f>F180+F181</f>
        <v>59670</v>
      </c>
      <c r="G186" s="56">
        <f>G180+G181</f>
        <v>0</v>
      </c>
    </row>
    <row r="187" spans="1:7" ht="15.75" customHeight="1" thickBot="1">
      <c r="A187" s="19"/>
      <c r="B187" s="124" t="s">
        <v>213</v>
      </c>
      <c r="C187" s="125"/>
      <c r="D187" s="17">
        <f>SUM(D179,D186)</f>
        <v>1927729</v>
      </c>
      <c r="E187" s="16">
        <f>SUM(E179,E186)</f>
        <v>1576787</v>
      </c>
      <c r="F187" s="17">
        <f>SUM(F179,F186)</f>
        <v>350942</v>
      </c>
      <c r="G187" s="56">
        <f>SUM(G179,G186)</f>
        <v>0</v>
      </c>
    </row>
    <row r="188" spans="1:7" ht="15.75" customHeight="1">
      <c r="A188" s="13"/>
      <c r="B188" s="103" t="s">
        <v>214</v>
      </c>
      <c r="C188" s="104"/>
      <c r="D188" s="105"/>
      <c r="E188" s="3"/>
      <c r="F188" s="51"/>
      <c r="G188" s="10"/>
    </row>
    <row r="189" spans="1:7" ht="30" customHeight="1">
      <c r="A189" s="13"/>
      <c r="B189" s="30" t="s">
        <v>146</v>
      </c>
      <c r="C189" s="15" t="s">
        <v>15</v>
      </c>
      <c r="D189" s="17">
        <v>303963</v>
      </c>
      <c r="E189" s="16">
        <v>303963</v>
      </c>
      <c r="F189" s="17"/>
      <c r="G189" s="56"/>
    </row>
    <row r="190" spans="1:7" ht="15" customHeight="1">
      <c r="A190" s="13"/>
      <c r="B190" s="14" t="s">
        <v>139</v>
      </c>
      <c r="C190" s="15" t="s">
        <v>140</v>
      </c>
      <c r="D190" s="17">
        <v>18559</v>
      </c>
      <c r="E190" s="16">
        <v>18559</v>
      </c>
      <c r="F190" s="17"/>
      <c r="G190" s="56"/>
    </row>
    <row r="191" spans="2:7" ht="15" customHeight="1">
      <c r="B191" s="14" t="s">
        <v>147</v>
      </c>
      <c r="C191" s="15" t="s">
        <v>148</v>
      </c>
      <c r="D191" s="17">
        <v>56840</v>
      </c>
      <c r="E191" s="16">
        <v>56840</v>
      </c>
      <c r="F191" s="17"/>
      <c r="G191" s="56"/>
    </row>
    <row r="192" spans="2:7" ht="15" customHeight="1">
      <c r="B192" s="14" t="s">
        <v>141</v>
      </c>
      <c r="C192" s="15" t="s">
        <v>142</v>
      </c>
      <c r="D192" s="17">
        <v>18970</v>
      </c>
      <c r="E192" s="16">
        <v>18970</v>
      </c>
      <c r="F192" s="17"/>
      <c r="G192" s="56"/>
    </row>
    <row r="193" spans="2:7" ht="15.75" customHeight="1">
      <c r="B193" s="122" t="s">
        <v>143</v>
      </c>
      <c r="C193" s="123"/>
      <c r="D193" s="17">
        <f>SUM(D189:D192)</f>
        <v>398332</v>
      </c>
      <c r="E193" s="16">
        <f>SUM(E189:E192)</f>
        <v>398332</v>
      </c>
      <c r="F193" s="17">
        <f>SUM(F189:F192)</f>
        <v>0</v>
      </c>
      <c r="G193" s="56">
        <f>SUM(G189:G192)</f>
        <v>0</v>
      </c>
    </row>
    <row r="194" spans="1:7" ht="15.75" customHeight="1" thickBot="1">
      <c r="A194" s="19"/>
      <c r="B194" s="106" t="s">
        <v>215</v>
      </c>
      <c r="C194" s="107"/>
      <c r="D194" s="34">
        <f>SUM(D193)</f>
        <v>398332</v>
      </c>
      <c r="E194" s="68">
        <f>SUM(E193)</f>
        <v>398332</v>
      </c>
      <c r="F194" s="34">
        <f>SUM(F193)</f>
        <v>0</v>
      </c>
      <c r="G194" s="69">
        <f>SUM(G193)</f>
        <v>0</v>
      </c>
    </row>
    <row r="195" spans="1:7" ht="12.75" customHeight="1">
      <c r="A195" s="3"/>
      <c r="B195" s="18"/>
      <c r="C195" s="20"/>
      <c r="D195" s="22"/>
      <c r="E195" s="21"/>
      <c r="F195" s="52"/>
      <c r="G195" s="22"/>
    </row>
    <row r="196" spans="1:7" ht="15.75" customHeight="1">
      <c r="A196" s="13"/>
      <c r="B196" s="103" t="s">
        <v>216</v>
      </c>
      <c r="C196" s="104"/>
      <c r="D196" s="105"/>
      <c r="E196" s="3"/>
      <c r="F196" s="51"/>
      <c r="G196" s="10"/>
    </row>
    <row r="197" spans="1:7" ht="30.75" customHeight="1">
      <c r="A197" s="13"/>
      <c r="B197" s="30" t="s">
        <v>146</v>
      </c>
      <c r="C197" s="15" t="s">
        <v>15</v>
      </c>
      <c r="D197" s="17">
        <v>88906</v>
      </c>
      <c r="E197" s="16">
        <v>88906</v>
      </c>
      <c r="F197" s="17"/>
      <c r="G197" s="56"/>
    </row>
    <row r="198" spans="1:7" ht="15" customHeight="1">
      <c r="A198" s="13"/>
      <c r="B198" s="14" t="s">
        <v>139</v>
      </c>
      <c r="C198" s="15" t="s">
        <v>140</v>
      </c>
      <c r="D198" s="17">
        <v>600</v>
      </c>
      <c r="E198" s="16">
        <v>600</v>
      </c>
      <c r="F198" s="17"/>
      <c r="G198" s="56"/>
    </row>
    <row r="199" spans="2:7" ht="15" customHeight="1">
      <c r="B199" s="14" t="s">
        <v>147</v>
      </c>
      <c r="C199" s="15" t="s">
        <v>148</v>
      </c>
      <c r="D199" s="17">
        <v>14265</v>
      </c>
      <c r="E199" s="16">
        <v>14265</v>
      </c>
      <c r="F199" s="17"/>
      <c r="G199" s="56"/>
    </row>
    <row r="200" spans="2:7" ht="15" customHeight="1">
      <c r="B200" s="14" t="s">
        <v>141</v>
      </c>
      <c r="C200" s="15" t="s">
        <v>142</v>
      </c>
      <c r="D200" s="17">
        <v>71538</v>
      </c>
      <c r="E200" s="16">
        <v>71538</v>
      </c>
      <c r="F200" s="17"/>
      <c r="G200" s="56"/>
    </row>
    <row r="201" spans="2:7" ht="15" customHeight="1">
      <c r="B201" s="14" t="s">
        <v>151</v>
      </c>
      <c r="C201" s="15" t="s">
        <v>152</v>
      </c>
      <c r="D201" s="17">
        <v>18000</v>
      </c>
      <c r="E201" s="16">
        <v>0</v>
      </c>
      <c r="F201" s="17">
        <v>18000</v>
      </c>
      <c r="G201" s="56"/>
    </row>
    <row r="202" spans="2:7" ht="15.75" customHeight="1">
      <c r="B202" s="122" t="s">
        <v>143</v>
      </c>
      <c r="C202" s="123"/>
      <c r="D202" s="17">
        <f>SUM(D197:D201)</f>
        <v>193309</v>
      </c>
      <c r="E202" s="16">
        <f>SUM(E197:E201)</f>
        <v>175309</v>
      </c>
      <c r="F202" s="17">
        <f>SUM(F197:F201)</f>
        <v>18000</v>
      </c>
      <c r="G202" s="56">
        <f>SUM(G197:G201)</f>
        <v>0</v>
      </c>
    </row>
    <row r="203" spans="1:7" ht="15.75" customHeight="1" thickBot="1">
      <c r="A203" s="19"/>
      <c r="B203" s="124" t="s">
        <v>217</v>
      </c>
      <c r="C203" s="125"/>
      <c r="D203" s="49">
        <f>SUM(D202)</f>
        <v>193309</v>
      </c>
      <c r="E203" s="54">
        <f>SUM(E202)</f>
        <v>175309</v>
      </c>
      <c r="F203" s="49">
        <f>SUM(F202)</f>
        <v>18000</v>
      </c>
      <c r="G203" s="57">
        <f>SUM(G202)</f>
        <v>0</v>
      </c>
    </row>
    <row r="204" spans="1:7" ht="15.75" customHeight="1" thickBot="1">
      <c r="A204" s="3"/>
      <c r="B204" s="120" t="s">
        <v>218</v>
      </c>
      <c r="C204" s="121"/>
      <c r="D204" s="24">
        <f>SUM(D187,D194,D203)</f>
        <v>2519370</v>
      </c>
      <c r="E204" s="55">
        <f>SUM(E187,E194,E203)</f>
        <v>2150428</v>
      </c>
      <c r="F204" s="24">
        <f>SUM(F187,F194,F203)</f>
        <v>368942</v>
      </c>
      <c r="G204" s="58">
        <f>SUM(G187,G194,G203)</f>
        <v>0</v>
      </c>
    </row>
    <row r="205" spans="1:7" ht="16.5" customHeight="1" thickBot="1">
      <c r="A205" s="3"/>
      <c r="B205" s="77"/>
      <c r="C205" s="78"/>
      <c r="D205" s="58"/>
      <c r="E205" s="79"/>
      <c r="F205" s="24"/>
      <c r="G205" s="58"/>
    </row>
    <row r="206" spans="1:7" ht="15.75" customHeight="1" thickBot="1">
      <c r="A206" s="13"/>
      <c r="B206" s="117" t="s">
        <v>219</v>
      </c>
      <c r="C206" s="118"/>
      <c r="D206" s="118"/>
      <c r="E206" s="118"/>
      <c r="F206" s="118"/>
      <c r="G206" s="119"/>
    </row>
    <row r="207" spans="1:7" ht="32.25" customHeight="1">
      <c r="A207" s="13"/>
      <c r="B207" s="137" t="s">
        <v>220</v>
      </c>
      <c r="C207" s="138"/>
      <c r="D207" s="139"/>
      <c r="E207" s="3"/>
      <c r="F207" s="3"/>
      <c r="G207" s="10"/>
    </row>
    <row r="208" spans="1:7" ht="15.75" customHeight="1" thickBot="1">
      <c r="A208" s="13"/>
      <c r="B208" s="103" t="s">
        <v>221</v>
      </c>
      <c r="C208" s="104"/>
      <c r="D208" s="105"/>
      <c r="E208" s="3"/>
      <c r="F208" s="3"/>
      <c r="G208" s="10"/>
    </row>
    <row r="209" spans="1:7" ht="30" customHeight="1">
      <c r="A209" s="13"/>
      <c r="B209" s="30" t="s">
        <v>146</v>
      </c>
      <c r="C209" s="15" t="s">
        <v>15</v>
      </c>
      <c r="D209" s="17">
        <v>242800</v>
      </c>
      <c r="E209" s="16"/>
      <c r="F209" s="59">
        <v>242800</v>
      </c>
      <c r="G209" s="56"/>
    </row>
    <row r="210" spans="1:7" ht="15" customHeight="1">
      <c r="A210" s="13"/>
      <c r="B210" s="14" t="s">
        <v>139</v>
      </c>
      <c r="C210" s="15" t="s">
        <v>140</v>
      </c>
      <c r="D210" s="17">
        <v>18400</v>
      </c>
      <c r="E210" s="16"/>
      <c r="F210" s="17">
        <v>18400</v>
      </c>
      <c r="G210" s="56"/>
    </row>
    <row r="211" spans="2:7" ht="15" customHeight="1">
      <c r="B211" s="14" t="s">
        <v>147</v>
      </c>
      <c r="C211" s="15" t="s">
        <v>148</v>
      </c>
      <c r="D211" s="17">
        <v>47000</v>
      </c>
      <c r="E211" s="16"/>
      <c r="F211" s="17">
        <v>47000</v>
      </c>
      <c r="G211" s="56"/>
    </row>
    <row r="212" spans="2:7" ht="15" customHeight="1">
      <c r="B212" s="14" t="s">
        <v>141</v>
      </c>
      <c r="C212" s="15" t="s">
        <v>142</v>
      </c>
      <c r="D212" s="17">
        <v>185900</v>
      </c>
      <c r="E212" s="16"/>
      <c r="F212" s="17">
        <v>185900</v>
      </c>
      <c r="G212" s="56"/>
    </row>
    <row r="213" spans="2:7" ht="15" customHeight="1">
      <c r="B213" s="14" t="s">
        <v>149</v>
      </c>
      <c r="C213" s="15" t="s">
        <v>150</v>
      </c>
      <c r="D213" s="17">
        <v>1000</v>
      </c>
      <c r="E213" s="16"/>
      <c r="F213" s="17">
        <v>1000</v>
      </c>
      <c r="G213" s="56"/>
    </row>
    <row r="214" spans="2:7" ht="15.75" customHeight="1">
      <c r="B214" s="122" t="s">
        <v>143</v>
      </c>
      <c r="C214" s="123"/>
      <c r="D214" s="17">
        <f>SUM(D209:D213)</f>
        <v>495100</v>
      </c>
      <c r="E214" s="16">
        <f>SUM(E209:E213)</f>
        <v>0</v>
      </c>
      <c r="F214" s="17">
        <f>SUM(F209:F213)</f>
        <v>495100</v>
      </c>
      <c r="G214" s="56">
        <f>SUM(G209:G213)</f>
        <v>0</v>
      </c>
    </row>
    <row r="215" spans="1:7" ht="15" customHeight="1">
      <c r="A215" s="13"/>
      <c r="B215" s="14" t="s">
        <v>156</v>
      </c>
      <c r="C215" s="15" t="s">
        <v>157</v>
      </c>
      <c r="D215" s="17">
        <v>50000</v>
      </c>
      <c r="E215" s="16"/>
      <c r="F215" s="17">
        <v>50000</v>
      </c>
      <c r="G215" s="56"/>
    </row>
    <row r="216" spans="1:7" ht="15.75" customHeight="1">
      <c r="A216" s="13"/>
      <c r="B216" s="122" t="s">
        <v>170</v>
      </c>
      <c r="C216" s="123"/>
      <c r="D216" s="17">
        <f>SUM(D215)</f>
        <v>50000</v>
      </c>
      <c r="E216" s="16">
        <f>SUM(E215)</f>
        <v>0</v>
      </c>
      <c r="F216" s="17">
        <f>SUM(F215)</f>
        <v>50000</v>
      </c>
      <c r="G216" s="56">
        <f>SUM(G215)</f>
        <v>0</v>
      </c>
    </row>
    <row r="217" spans="1:7" ht="15.75" customHeight="1" thickBot="1">
      <c r="A217" s="19"/>
      <c r="B217" s="124" t="s">
        <v>222</v>
      </c>
      <c r="C217" s="125"/>
      <c r="D217" s="17">
        <f>SUM(D214,D216)</f>
        <v>545100</v>
      </c>
      <c r="E217" s="16">
        <f>SUM(E214,E216)</f>
        <v>0</v>
      </c>
      <c r="F217" s="17">
        <f>SUM(F214,F216)</f>
        <v>545100</v>
      </c>
      <c r="G217" s="56">
        <f>SUM(G214,G216)</f>
        <v>0</v>
      </c>
    </row>
    <row r="218" spans="1:7" ht="15.75" customHeight="1">
      <c r="A218" s="3"/>
      <c r="B218" s="18"/>
      <c r="C218" s="20"/>
      <c r="D218" s="22"/>
      <c r="E218" s="21"/>
      <c r="F218" s="52"/>
      <c r="G218" s="22"/>
    </row>
    <row r="219" spans="1:7" ht="15.75" customHeight="1">
      <c r="A219" s="13"/>
      <c r="B219" s="103" t="s">
        <v>223</v>
      </c>
      <c r="C219" s="104"/>
      <c r="D219" s="105"/>
      <c r="E219" s="3"/>
      <c r="F219" s="51"/>
      <c r="G219" s="10"/>
    </row>
    <row r="220" spans="1:7" ht="15" customHeight="1">
      <c r="A220" s="13"/>
      <c r="B220" s="14" t="s">
        <v>139</v>
      </c>
      <c r="C220" s="15" t="s">
        <v>140</v>
      </c>
      <c r="D220" s="17">
        <v>122400</v>
      </c>
      <c r="E220" s="16"/>
      <c r="F220" s="17">
        <v>122400</v>
      </c>
      <c r="G220" s="56"/>
    </row>
    <row r="221" spans="2:7" ht="15" customHeight="1">
      <c r="B221" s="14" t="s">
        <v>147</v>
      </c>
      <c r="C221" s="15" t="s">
        <v>148</v>
      </c>
      <c r="D221" s="17">
        <v>24000</v>
      </c>
      <c r="E221" s="16"/>
      <c r="F221" s="17">
        <v>24000</v>
      </c>
      <c r="G221" s="56"/>
    </row>
    <row r="222" spans="2:7" ht="15" customHeight="1">
      <c r="B222" s="14" t="s">
        <v>141</v>
      </c>
      <c r="C222" s="15" t="s">
        <v>142</v>
      </c>
      <c r="D222" s="17">
        <v>13950</v>
      </c>
      <c r="E222" s="16"/>
      <c r="F222" s="17">
        <v>13950</v>
      </c>
      <c r="G222" s="56"/>
    </row>
    <row r="223" spans="2:7" ht="15" customHeight="1">
      <c r="B223" s="14" t="s">
        <v>149</v>
      </c>
      <c r="C223" s="15" t="s">
        <v>150</v>
      </c>
      <c r="D223" s="17">
        <v>550</v>
      </c>
      <c r="E223" s="16"/>
      <c r="F223" s="17">
        <v>550</v>
      </c>
      <c r="G223" s="56"/>
    </row>
    <row r="224" spans="2:7" ht="15.75" customHeight="1">
      <c r="B224" s="122" t="s">
        <v>143</v>
      </c>
      <c r="C224" s="123"/>
      <c r="D224" s="17">
        <f>SUM(D220:D223)</f>
        <v>160900</v>
      </c>
      <c r="E224" s="16">
        <f>SUM(E220:E223)</f>
        <v>0</v>
      </c>
      <c r="F224" s="17">
        <f>SUM(F220:F223)</f>
        <v>160900</v>
      </c>
      <c r="G224" s="56">
        <f>SUM(G220:G223)</f>
        <v>0</v>
      </c>
    </row>
    <row r="225" spans="1:7" ht="15" customHeight="1">
      <c r="A225" s="13"/>
      <c r="B225" s="14" t="s">
        <v>156</v>
      </c>
      <c r="C225" s="15" t="s">
        <v>157</v>
      </c>
      <c r="D225" s="17">
        <v>10000</v>
      </c>
      <c r="E225" s="16"/>
      <c r="F225" s="17">
        <v>10000</v>
      </c>
      <c r="G225" s="56"/>
    </row>
    <row r="226" spans="1:7" ht="15.75" customHeight="1">
      <c r="A226" s="13"/>
      <c r="B226" s="122" t="s">
        <v>170</v>
      </c>
      <c r="C226" s="123"/>
      <c r="D226" s="17">
        <f>SUM(D225)</f>
        <v>10000</v>
      </c>
      <c r="E226" s="16">
        <f>SUM(E225)</f>
        <v>0</v>
      </c>
      <c r="F226" s="17">
        <f>SUM(F225)</f>
        <v>10000</v>
      </c>
      <c r="G226" s="56">
        <f>SUM(G225)</f>
        <v>0</v>
      </c>
    </row>
    <row r="227" spans="1:7" ht="15.75" customHeight="1" thickBot="1">
      <c r="A227" s="19"/>
      <c r="B227" s="124" t="s">
        <v>224</v>
      </c>
      <c r="C227" s="125"/>
      <c r="D227" s="17">
        <f>SUM(D224,D226)</f>
        <v>170900</v>
      </c>
      <c r="E227" s="16">
        <f>SUM(E224,E226)</f>
        <v>0</v>
      </c>
      <c r="F227" s="17">
        <f>SUM(F224,F226)</f>
        <v>170900</v>
      </c>
      <c r="G227" s="56">
        <f>SUM(G224,G226)</f>
        <v>0</v>
      </c>
    </row>
    <row r="228" spans="1:7" ht="15.75" customHeight="1">
      <c r="A228" s="3"/>
      <c r="B228" s="18"/>
      <c r="C228" s="20"/>
      <c r="D228" s="22"/>
      <c r="E228" s="21"/>
      <c r="F228" s="52"/>
      <c r="G228" s="22"/>
    </row>
    <row r="229" spans="1:7" ht="15.75" customHeight="1">
      <c r="A229" s="13"/>
      <c r="B229" s="103" t="s">
        <v>225</v>
      </c>
      <c r="C229" s="104"/>
      <c r="D229" s="105"/>
      <c r="E229" s="3"/>
      <c r="F229" s="51"/>
      <c r="G229" s="10"/>
    </row>
    <row r="230" spans="1:7" ht="15" customHeight="1">
      <c r="A230" s="13"/>
      <c r="B230" s="14" t="s">
        <v>141</v>
      </c>
      <c r="C230" s="15" t="s">
        <v>142</v>
      </c>
      <c r="D230" s="17">
        <v>73700</v>
      </c>
      <c r="E230" s="16">
        <v>73700</v>
      </c>
      <c r="F230" s="17"/>
      <c r="G230" s="56"/>
    </row>
    <row r="231" spans="1:7" ht="15.75" customHeight="1">
      <c r="A231" s="13"/>
      <c r="B231" s="122" t="s">
        <v>143</v>
      </c>
      <c r="C231" s="123"/>
      <c r="D231" s="17">
        <f aca="true" t="shared" si="0" ref="D231:G232">SUM(D230)</f>
        <v>73700</v>
      </c>
      <c r="E231" s="16">
        <f t="shared" si="0"/>
        <v>73700</v>
      </c>
      <c r="F231" s="17">
        <f t="shared" si="0"/>
        <v>0</v>
      </c>
      <c r="G231" s="56">
        <f t="shared" si="0"/>
        <v>0</v>
      </c>
    </row>
    <row r="232" spans="1:7" ht="15.75" customHeight="1" thickBot="1">
      <c r="A232" s="19"/>
      <c r="B232" s="124" t="s">
        <v>226</v>
      </c>
      <c r="C232" s="125"/>
      <c r="D232" s="17">
        <f t="shared" si="0"/>
        <v>73700</v>
      </c>
      <c r="E232" s="16">
        <f t="shared" si="0"/>
        <v>73700</v>
      </c>
      <c r="F232" s="17">
        <f t="shared" si="0"/>
        <v>0</v>
      </c>
      <c r="G232" s="56">
        <f t="shared" si="0"/>
        <v>0</v>
      </c>
    </row>
    <row r="233" spans="1:7" ht="15.75" customHeight="1">
      <c r="A233" s="3"/>
      <c r="B233" s="18"/>
      <c r="C233" s="20"/>
      <c r="D233" s="22"/>
      <c r="E233" s="21"/>
      <c r="F233" s="52"/>
      <c r="G233" s="22"/>
    </row>
    <row r="234" spans="1:7" ht="15.75" customHeight="1">
      <c r="A234" s="13"/>
      <c r="B234" s="103" t="s">
        <v>227</v>
      </c>
      <c r="C234" s="104"/>
      <c r="D234" s="105"/>
      <c r="E234" s="3"/>
      <c r="F234" s="51"/>
      <c r="G234" s="10"/>
    </row>
    <row r="235" spans="1:7" ht="15" customHeight="1">
      <c r="A235" s="13"/>
      <c r="B235" s="14" t="s">
        <v>141</v>
      </c>
      <c r="C235" s="15" t="s">
        <v>142</v>
      </c>
      <c r="D235" s="17">
        <v>116985</v>
      </c>
      <c r="E235" s="16">
        <v>116985</v>
      </c>
      <c r="F235" s="17"/>
      <c r="G235" s="56"/>
    </row>
    <row r="236" spans="1:7" ht="15" customHeight="1">
      <c r="A236" s="13"/>
      <c r="B236" s="14" t="s">
        <v>151</v>
      </c>
      <c r="C236" s="15" t="s">
        <v>152</v>
      </c>
      <c r="D236" s="17">
        <v>2100</v>
      </c>
      <c r="E236" s="16">
        <v>2100</v>
      </c>
      <c r="F236" s="17"/>
      <c r="G236" s="56"/>
    </row>
    <row r="237" spans="2:7" ht="15.75" customHeight="1">
      <c r="B237" s="122" t="s">
        <v>143</v>
      </c>
      <c r="C237" s="123"/>
      <c r="D237" s="17">
        <f>SUM(D235:D236)</f>
        <v>119085</v>
      </c>
      <c r="E237" s="16">
        <f>SUM(E235:E236)</f>
        <v>119085</v>
      </c>
      <c r="F237" s="17">
        <f>SUM(F235:F236)</f>
        <v>0</v>
      </c>
      <c r="G237" s="56">
        <f>SUM(G235:G236)</f>
        <v>0</v>
      </c>
    </row>
    <row r="238" spans="1:7" ht="15.75" customHeight="1" thickBot="1">
      <c r="A238" s="19"/>
      <c r="B238" s="124" t="s">
        <v>228</v>
      </c>
      <c r="C238" s="125"/>
      <c r="D238" s="17">
        <f>SUM(D237)</f>
        <v>119085</v>
      </c>
      <c r="E238" s="16">
        <f>SUM(E237)</f>
        <v>119085</v>
      </c>
      <c r="F238" s="17">
        <f>SUM(F237)</f>
        <v>0</v>
      </c>
      <c r="G238" s="56">
        <f>SUM(G237)</f>
        <v>0</v>
      </c>
    </row>
    <row r="239" spans="1:7" ht="15.75" customHeight="1">
      <c r="A239" s="3"/>
      <c r="B239" s="18"/>
      <c r="C239" s="20"/>
      <c r="D239" s="22"/>
      <c r="E239" s="21"/>
      <c r="F239" s="52"/>
      <c r="G239" s="22"/>
    </row>
    <row r="240" spans="1:7" ht="15.75" customHeight="1">
      <c r="A240" s="13"/>
      <c r="B240" s="103" t="s">
        <v>229</v>
      </c>
      <c r="C240" s="104"/>
      <c r="D240" s="105"/>
      <c r="E240" s="3"/>
      <c r="F240" s="51"/>
      <c r="G240" s="10"/>
    </row>
    <row r="241" spans="1:7" ht="30" customHeight="1">
      <c r="A241" s="13"/>
      <c r="B241" s="30" t="s">
        <v>146</v>
      </c>
      <c r="C241" s="15" t="s">
        <v>15</v>
      </c>
      <c r="D241" s="17">
        <v>550646</v>
      </c>
      <c r="E241" s="16">
        <v>550646</v>
      </c>
      <c r="F241" s="17"/>
      <c r="G241" s="56"/>
    </row>
    <row r="242" spans="1:7" ht="15" customHeight="1">
      <c r="A242" s="13"/>
      <c r="B242" s="14" t="s">
        <v>139</v>
      </c>
      <c r="C242" s="15" t="s">
        <v>140</v>
      </c>
      <c r="D242" s="17">
        <v>13660</v>
      </c>
      <c r="E242" s="16">
        <v>13660</v>
      </c>
      <c r="F242" s="17"/>
      <c r="G242" s="56"/>
    </row>
    <row r="243" spans="2:7" ht="15" customHeight="1">
      <c r="B243" s="14" t="s">
        <v>147</v>
      </c>
      <c r="C243" s="15" t="s">
        <v>148</v>
      </c>
      <c r="D243" s="17">
        <v>105850</v>
      </c>
      <c r="E243" s="16">
        <v>105850</v>
      </c>
      <c r="F243" s="17"/>
      <c r="G243" s="56"/>
    </row>
    <row r="244" spans="2:7" ht="15" customHeight="1">
      <c r="B244" s="14" t="s">
        <v>141</v>
      </c>
      <c r="C244" s="15" t="s">
        <v>142</v>
      </c>
      <c r="D244" s="17">
        <v>215339</v>
      </c>
      <c r="E244" s="16">
        <v>215339</v>
      </c>
      <c r="F244" s="17"/>
      <c r="G244" s="56"/>
    </row>
    <row r="245" spans="2:7" ht="15" customHeight="1">
      <c r="B245" s="14" t="s">
        <v>149</v>
      </c>
      <c r="C245" s="15" t="s">
        <v>150</v>
      </c>
      <c r="D245" s="17">
        <v>1790</v>
      </c>
      <c r="E245" s="16">
        <v>1790</v>
      </c>
      <c r="F245" s="17"/>
      <c r="G245" s="56"/>
    </row>
    <row r="246" spans="2:7" ht="15" customHeight="1">
      <c r="B246" s="14" t="s">
        <v>151</v>
      </c>
      <c r="C246" s="15" t="s">
        <v>152</v>
      </c>
      <c r="D246" s="17">
        <v>13020</v>
      </c>
      <c r="E246" s="16">
        <v>13020</v>
      </c>
      <c r="F246" s="17"/>
      <c r="G246" s="56"/>
    </row>
    <row r="247" spans="2:7" ht="15.75" customHeight="1">
      <c r="B247" s="122" t="s">
        <v>143</v>
      </c>
      <c r="C247" s="123"/>
      <c r="D247" s="17">
        <f>SUM(D241:D246)</f>
        <v>900305</v>
      </c>
      <c r="E247" s="16">
        <f>SUM(E241:E246)</f>
        <v>900305</v>
      </c>
      <c r="F247" s="17">
        <f>SUM(F241:F246)</f>
        <v>0</v>
      </c>
      <c r="G247" s="56">
        <f>SUM(G241:G246)</f>
        <v>0</v>
      </c>
    </row>
    <row r="248" spans="1:7" ht="15" customHeight="1">
      <c r="A248" s="13"/>
      <c r="B248" s="14" t="s">
        <v>156</v>
      </c>
      <c r="C248" s="15" t="s">
        <v>157</v>
      </c>
      <c r="D248" s="17">
        <v>3000</v>
      </c>
      <c r="E248" s="16">
        <v>3000</v>
      </c>
      <c r="F248" s="17"/>
      <c r="G248" s="56"/>
    </row>
    <row r="249" spans="1:7" ht="15.75" customHeight="1">
      <c r="A249" s="13"/>
      <c r="B249" s="14" t="s">
        <v>158</v>
      </c>
      <c r="C249" s="15" t="s">
        <v>159</v>
      </c>
      <c r="D249" s="17">
        <v>5000</v>
      </c>
      <c r="E249" s="16">
        <v>5000</v>
      </c>
      <c r="F249" s="17"/>
      <c r="G249" s="56"/>
    </row>
    <row r="250" spans="1:7" ht="15" customHeight="1">
      <c r="A250" s="13"/>
      <c r="B250" s="14" t="s">
        <v>193</v>
      </c>
      <c r="C250" s="15" t="s">
        <v>194</v>
      </c>
      <c r="D250" s="17">
        <v>5000</v>
      </c>
      <c r="E250" s="16">
        <v>5000</v>
      </c>
      <c r="F250" s="17"/>
      <c r="G250" s="56"/>
    </row>
    <row r="251" spans="2:7" ht="15.75" customHeight="1">
      <c r="B251" s="122" t="s">
        <v>170</v>
      </c>
      <c r="C251" s="123"/>
      <c r="D251" s="17">
        <f>D248+D249</f>
        <v>8000</v>
      </c>
      <c r="E251" s="16">
        <f>E248+E249</f>
        <v>8000</v>
      </c>
      <c r="F251" s="17"/>
      <c r="G251" s="56"/>
    </row>
    <row r="252" spans="1:7" ht="15.75" customHeight="1" thickBot="1">
      <c r="A252" s="19"/>
      <c r="B252" s="124" t="s">
        <v>230</v>
      </c>
      <c r="C252" s="125"/>
      <c r="D252" s="17">
        <f>SUM(D247,D251)</f>
        <v>908305</v>
      </c>
      <c r="E252" s="16">
        <f>SUM(E247,E251)</f>
        <v>908305</v>
      </c>
      <c r="F252" s="17">
        <f>SUM(F247,F251)</f>
        <v>0</v>
      </c>
      <c r="G252" s="56">
        <f>SUM(G247,G251)</f>
        <v>0</v>
      </c>
    </row>
    <row r="253" spans="1:7" ht="15.75" customHeight="1">
      <c r="A253" s="3"/>
      <c r="B253" s="18"/>
      <c r="C253" s="20"/>
      <c r="D253" s="22"/>
      <c r="E253" s="21"/>
      <c r="F253" s="52"/>
      <c r="G253" s="22"/>
    </row>
    <row r="254" spans="1:7" ht="15.75" customHeight="1">
      <c r="A254" s="13"/>
      <c r="B254" s="103" t="s">
        <v>231</v>
      </c>
      <c r="C254" s="104"/>
      <c r="D254" s="105"/>
      <c r="E254" s="3"/>
      <c r="F254" s="51"/>
      <c r="G254" s="10"/>
    </row>
    <row r="255" spans="1:7" ht="15" customHeight="1">
      <c r="A255" s="13"/>
      <c r="B255" s="14" t="s">
        <v>139</v>
      </c>
      <c r="C255" s="15" t="s">
        <v>140</v>
      </c>
      <c r="D255" s="17">
        <v>2085</v>
      </c>
      <c r="E255" s="16">
        <v>2085</v>
      </c>
      <c r="F255" s="17"/>
      <c r="G255" s="56"/>
    </row>
    <row r="256" spans="2:7" ht="15" customHeight="1">
      <c r="B256" s="14" t="s">
        <v>147</v>
      </c>
      <c r="C256" s="15" t="s">
        <v>148</v>
      </c>
      <c r="D256" s="17">
        <v>680</v>
      </c>
      <c r="E256" s="16">
        <v>680</v>
      </c>
      <c r="F256" s="17"/>
      <c r="G256" s="56"/>
    </row>
    <row r="257" spans="2:7" ht="15" customHeight="1">
      <c r="B257" s="14" t="s">
        <v>141</v>
      </c>
      <c r="C257" s="15" t="s">
        <v>142</v>
      </c>
      <c r="D257" s="17">
        <v>24300</v>
      </c>
      <c r="E257" s="16">
        <v>0</v>
      </c>
      <c r="F257" s="17">
        <v>24300</v>
      </c>
      <c r="G257" s="56"/>
    </row>
    <row r="258" spans="2:7" ht="15.75" customHeight="1">
      <c r="B258" s="122" t="s">
        <v>143</v>
      </c>
      <c r="C258" s="123"/>
      <c r="D258" s="17">
        <f>SUM(D255:D257)</f>
        <v>27065</v>
      </c>
      <c r="E258" s="16">
        <f>SUM(E255:E257)</f>
        <v>2765</v>
      </c>
      <c r="F258" s="17">
        <f>SUM(F255:F257)</f>
        <v>24300</v>
      </c>
      <c r="G258" s="56">
        <f>SUM(G255:G257)</f>
        <v>0</v>
      </c>
    </row>
    <row r="259" spans="1:7" ht="15" customHeight="1">
      <c r="A259" s="13"/>
      <c r="B259" s="14" t="s">
        <v>158</v>
      </c>
      <c r="C259" s="15" t="s">
        <v>159</v>
      </c>
      <c r="D259" s="17">
        <v>15000</v>
      </c>
      <c r="E259" s="16"/>
      <c r="F259" s="17">
        <v>15000</v>
      </c>
      <c r="G259" s="56"/>
    </row>
    <row r="260" spans="1:7" ht="15.75" customHeight="1">
      <c r="A260" s="13"/>
      <c r="B260" s="14" t="s">
        <v>164</v>
      </c>
      <c r="C260" s="15" t="s">
        <v>165</v>
      </c>
      <c r="D260" s="17">
        <v>15000</v>
      </c>
      <c r="E260" s="16"/>
      <c r="F260" s="17">
        <v>15000</v>
      </c>
      <c r="G260" s="56"/>
    </row>
    <row r="261" spans="1:7" ht="15.75" customHeight="1">
      <c r="A261" s="13"/>
      <c r="B261" s="122" t="s">
        <v>170</v>
      </c>
      <c r="C261" s="123"/>
      <c r="D261" s="17">
        <f>D259</f>
        <v>15000</v>
      </c>
      <c r="E261" s="16">
        <f>E259</f>
        <v>0</v>
      </c>
      <c r="F261" s="17">
        <f>F259</f>
        <v>15000</v>
      </c>
      <c r="G261" s="56">
        <f>G259</f>
        <v>0</v>
      </c>
    </row>
    <row r="262" spans="1:7" ht="15.75" customHeight="1" thickBot="1">
      <c r="A262" s="19"/>
      <c r="B262" s="124" t="s">
        <v>232</v>
      </c>
      <c r="C262" s="125"/>
      <c r="D262" s="17">
        <f>SUM(D258,D261)</f>
        <v>42065</v>
      </c>
      <c r="E262" s="16">
        <f>SUM(E258,E261)</f>
        <v>2765</v>
      </c>
      <c r="F262" s="17">
        <f>SUM(F258,F261)</f>
        <v>39300</v>
      </c>
      <c r="G262" s="56">
        <f>SUM(G258,G261)</f>
        <v>0</v>
      </c>
    </row>
    <row r="263" spans="1:7" ht="15.75" customHeight="1">
      <c r="A263" s="13"/>
      <c r="B263" s="103" t="s">
        <v>233</v>
      </c>
      <c r="C263" s="104"/>
      <c r="D263" s="105"/>
      <c r="E263" s="3"/>
      <c r="F263" s="51"/>
      <c r="G263" s="10"/>
    </row>
    <row r="264" spans="1:7" ht="29.25" customHeight="1">
      <c r="A264" s="13"/>
      <c r="B264" s="30" t="s">
        <v>146</v>
      </c>
      <c r="C264" s="15" t="s">
        <v>15</v>
      </c>
      <c r="D264" s="17">
        <v>895200</v>
      </c>
      <c r="E264" s="16">
        <v>895200</v>
      </c>
      <c r="F264" s="17"/>
      <c r="G264" s="56"/>
    </row>
    <row r="265" spans="1:7" ht="15" customHeight="1">
      <c r="A265" s="13"/>
      <c r="B265" s="14" t="s">
        <v>139</v>
      </c>
      <c r="C265" s="15" t="s">
        <v>140</v>
      </c>
      <c r="D265" s="17">
        <v>37590</v>
      </c>
      <c r="E265" s="16">
        <v>37590</v>
      </c>
      <c r="F265" s="17"/>
      <c r="G265" s="56"/>
    </row>
    <row r="266" spans="2:7" ht="15" customHeight="1">
      <c r="B266" s="14" t="s">
        <v>147</v>
      </c>
      <c r="C266" s="15" t="s">
        <v>148</v>
      </c>
      <c r="D266" s="17">
        <v>169100</v>
      </c>
      <c r="E266" s="16">
        <v>169100</v>
      </c>
      <c r="F266" s="17"/>
      <c r="G266" s="56"/>
    </row>
    <row r="267" spans="2:7" ht="15" customHeight="1">
      <c r="B267" s="14" t="s">
        <v>141</v>
      </c>
      <c r="C267" s="15" t="s">
        <v>142</v>
      </c>
      <c r="D267" s="17">
        <v>695592</v>
      </c>
      <c r="E267" s="16">
        <v>695592</v>
      </c>
      <c r="F267" s="17"/>
      <c r="G267" s="56"/>
    </row>
    <row r="268" spans="2:7" ht="15" customHeight="1">
      <c r="B268" s="14" t="s">
        <v>149</v>
      </c>
      <c r="C268" s="15" t="s">
        <v>150</v>
      </c>
      <c r="D268" s="17">
        <v>8700</v>
      </c>
      <c r="E268" s="16">
        <v>8700</v>
      </c>
      <c r="F268" s="17"/>
      <c r="G268" s="56"/>
    </row>
    <row r="269" spans="2:7" ht="15.75" customHeight="1">
      <c r="B269" s="122" t="s">
        <v>143</v>
      </c>
      <c r="C269" s="123"/>
      <c r="D269" s="17">
        <f>SUM(D264:D268)</f>
        <v>1806182</v>
      </c>
      <c r="E269" s="16">
        <f>SUM(E264:E268)</f>
        <v>1806182</v>
      </c>
      <c r="F269" s="17">
        <f>SUM(F264:F268)</f>
        <v>0</v>
      </c>
      <c r="G269" s="56">
        <f>SUM(G264:G268)</f>
        <v>0</v>
      </c>
    </row>
    <row r="270" spans="1:7" ht="15" customHeight="1">
      <c r="A270" s="13"/>
      <c r="B270" s="14" t="s">
        <v>156</v>
      </c>
      <c r="C270" s="15" t="s">
        <v>157</v>
      </c>
      <c r="D270" s="17">
        <v>62000</v>
      </c>
      <c r="E270" s="16">
        <v>62000</v>
      </c>
      <c r="F270" s="17"/>
      <c r="G270" s="56"/>
    </row>
    <row r="271" spans="1:7" ht="15.75" customHeight="1">
      <c r="A271" s="13"/>
      <c r="B271" s="14" t="s">
        <v>158</v>
      </c>
      <c r="C271" s="15" t="s">
        <v>159</v>
      </c>
      <c r="D271" s="17">
        <v>38000</v>
      </c>
      <c r="E271" s="16">
        <v>38000</v>
      </c>
      <c r="F271" s="17"/>
      <c r="G271" s="56"/>
    </row>
    <row r="272" spans="1:7" ht="15" customHeight="1">
      <c r="A272" s="13"/>
      <c r="B272" s="14" t="s">
        <v>160</v>
      </c>
      <c r="C272" s="15" t="s">
        <v>161</v>
      </c>
      <c r="D272" s="17">
        <v>2000</v>
      </c>
      <c r="E272" s="16">
        <v>2000</v>
      </c>
      <c r="F272" s="17"/>
      <c r="G272" s="56"/>
    </row>
    <row r="273" spans="2:7" ht="15" customHeight="1">
      <c r="B273" s="14" t="s">
        <v>162</v>
      </c>
      <c r="C273" s="15" t="s">
        <v>163</v>
      </c>
      <c r="D273" s="17">
        <v>36000</v>
      </c>
      <c r="E273" s="16">
        <v>36000</v>
      </c>
      <c r="F273" s="17"/>
      <c r="G273" s="56"/>
    </row>
    <row r="274" spans="2:7" ht="15.75" customHeight="1">
      <c r="B274" s="122" t="s">
        <v>170</v>
      </c>
      <c r="C274" s="123"/>
      <c r="D274" s="17">
        <f>D270+D271</f>
        <v>100000</v>
      </c>
      <c r="E274" s="16">
        <f>E270+E271</f>
        <v>100000</v>
      </c>
      <c r="F274" s="17">
        <f>F270+F271</f>
        <v>0</v>
      </c>
      <c r="G274" s="56">
        <f>G270+G271</f>
        <v>0</v>
      </c>
    </row>
    <row r="275" spans="1:7" ht="15.75" customHeight="1" thickBot="1">
      <c r="A275" s="19"/>
      <c r="B275" s="124" t="s">
        <v>234</v>
      </c>
      <c r="C275" s="125"/>
      <c r="D275" s="17">
        <f>SUM(D269,D274)</f>
        <v>1906182</v>
      </c>
      <c r="E275" s="16">
        <f>SUM(E269,E274)</f>
        <v>1906182</v>
      </c>
      <c r="F275" s="17">
        <f>SUM(F269,F274)</f>
        <v>0</v>
      </c>
      <c r="G275" s="56">
        <f>SUM(G269,G274)</f>
        <v>0</v>
      </c>
    </row>
    <row r="276" spans="1:7" ht="15.75" customHeight="1">
      <c r="A276" s="3"/>
      <c r="B276" s="80"/>
      <c r="C276" s="81"/>
      <c r="D276" s="82"/>
      <c r="E276" s="83"/>
      <c r="F276" s="50"/>
      <c r="G276" s="82"/>
    </row>
    <row r="277" spans="1:7" ht="15.75" customHeight="1">
      <c r="A277" s="13"/>
      <c r="B277" s="103" t="s">
        <v>235</v>
      </c>
      <c r="C277" s="104"/>
      <c r="D277" s="105"/>
      <c r="E277" s="3"/>
      <c r="F277" s="51"/>
      <c r="G277" s="10"/>
    </row>
    <row r="278" spans="1:7" ht="30.75" customHeight="1">
      <c r="A278" s="13"/>
      <c r="B278" s="30" t="s">
        <v>146</v>
      </c>
      <c r="C278" s="15" t="s">
        <v>15</v>
      </c>
      <c r="D278" s="17">
        <v>731900</v>
      </c>
      <c r="E278" s="16">
        <v>731900</v>
      </c>
      <c r="F278" s="17"/>
      <c r="G278" s="56"/>
    </row>
    <row r="279" spans="1:7" ht="15" customHeight="1">
      <c r="A279" s="13"/>
      <c r="B279" s="14" t="s">
        <v>139</v>
      </c>
      <c r="C279" s="15" t="s">
        <v>140</v>
      </c>
      <c r="D279" s="17">
        <v>25582</v>
      </c>
      <c r="E279" s="16">
        <v>25582</v>
      </c>
      <c r="F279" s="17"/>
      <c r="G279" s="56"/>
    </row>
    <row r="280" spans="2:7" ht="15" customHeight="1">
      <c r="B280" s="14" t="s">
        <v>147</v>
      </c>
      <c r="C280" s="15" t="s">
        <v>148</v>
      </c>
      <c r="D280" s="17">
        <v>140600</v>
      </c>
      <c r="E280" s="16">
        <v>140600</v>
      </c>
      <c r="F280" s="17"/>
      <c r="G280" s="56"/>
    </row>
    <row r="281" spans="2:7" ht="15" customHeight="1">
      <c r="B281" s="14" t="s">
        <v>141</v>
      </c>
      <c r="C281" s="15" t="s">
        <v>142</v>
      </c>
      <c r="D281" s="17">
        <v>440647</v>
      </c>
      <c r="E281" s="16">
        <v>440647</v>
      </c>
      <c r="F281" s="17"/>
      <c r="G281" s="56"/>
    </row>
    <row r="282" spans="2:7" ht="15" customHeight="1">
      <c r="B282" s="14" t="s">
        <v>149</v>
      </c>
      <c r="C282" s="15" t="s">
        <v>150</v>
      </c>
      <c r="D282" s="17">
        <v>5700</v>
      </c>
      <c r="E282" s="16">
        <v>5700</v>
      </c>
      <c r="F282" s="17"/>
      <c r="G282" s="56"/>
    </row>
    <row r="283" spans="2:7" ht="15.75" customHeight="1">
      <c r="B283" s="122" t="s">
        <v>143</v>
      </c>
      <c r="C283" s="123"/>
      <c r="D283" s="17">
        <f>SUM(D278:D282)</f>
        <v>1344429</v>
      </c>
      <c r="E283" s="16">
        <f>SUM(E278:E282)</f>
        <v>1344429</v>
      </c>
      <c r="F283" s="17">
        <f>SUM(F278:F282)</f>
        <v>0</v>
      </c>
      <c r="G283" s="56">
        <f>SUM(G278:G282)</f>
        <v>0</v>
      </c>
    </row>
    <row r="284" spans="1:7" ht="15" customHeight="1">
      <c r="A284" s="13"/>
      <c r="B284" s="14" t="s">
        <v>156</v>
      </c>
      <c r="C284" s="15" t="s">
        <v>157</v>
      </c>
      <c r="D284" s="17">
        <v>84700</v>
      </c>
      <c r="E284" s="16">
        <v>48700</v>
      </c>
      <c r="F284" s="17"/>
      <c r="G284" s="56">
        <v>36000</v>
      </c>
    </row>
    <row r="285" spans="1:7" ht="15.75" customHeight="1">
      <c r="A285" s="13"/>
      <c r="B285" s="14" t="s">
        <v>158</v>
      </c>
      <c r="C285" s="15" t="s">
        <v>159</v>
      </c>
      <c r="D285" s="17">
        <v>31300</v>
      </c>
      <c r="E285" s="16">
        <v>31300</v>
      </c>
      <c r="F285" s="17"/>
      <c r="G285" s="56"/>
    </row>
    <row r="286" spans="1:7" ht="15" customHeight="1">
      <c r="A286" s="13"/>
      <c r="B286" s="14" t="s">
        <v>160</v>
      </c>
      <c r="C286" s="15" t="s">
        <v>161</v>
      </c>
      <c r="D286" s="17">
        <v>4300</v>
      </c>
      <c r="E286" s="16">
        <v>4300</v>
      </c>
      <c r="F286" s="17"/>
      <c r="G286" s="56"/>
    </row>
    <row r="287" spans="2:7" ht="15" customHeight="1">
      <c r="B287" s="14" t="s">
        <v>162</v>
      </c>
      <c r="C287" s="15" t="s">
        <v>163</v>
      </c>
      <c r="D287" s="17">
        <v>11000</v>
      </c>
      <c r="E287" s="16">
        <v>11000</v>
      </c>
      <c r="F287" s="17"/>
      <c r="G287" s="56"/>
    </row>
    <row r="288" spans="2:7" ht="15" customHeight="1">
      <c r="B288" s="14" t="s">
        <v>193</v>
      </c>
      <c r="C288" s="15" t="s">
        <v>194</v>
      </c>
      <c r="D288" s="17">
        <v>16000</v>
      </c>
      <c r="E288" s="16">
        <v>16000</v>
      </c>
      <c r="F288" s="17"/>
      <c r="G288" s="56"/>
    </row>
    <row r="289" spans="2:7" ht="15.75" customHeight="1">
      <c r="B289" s="122" t="s">
        <v>170</v>
      </c>
      <c r="C289" s="123"/>
      <c r="D289" s="17">
        <f>D284+D285</f>
        <v>116000</v>
      </c>
      <c r="E289" s="16">
        <f>E284+E285</f>
        <v>80000</v>
      </c>
      <c r="F289" s="17">
        <f>F284+F285</f>
        <v>0</v>
      </c>
      <c r="G289" s="56">
        <f>G284+G285</f>
        <v>36000</v>
      </c>
    </row>
    <row r="290" spans="1:7" ht="15.75" customHeight="1" thickBot="1">
      <c r="A290" s="19"/>
      <c r="B290" s="124" t="s">
        <v>236</v>
      </c>
      <c r="C290" s="125"/>
      <c r="D290" s="17">
        <f>SUM(D283,D289)</f>
        <v>1460429</v>
      </c>
      <c r="E290" s="16">
        <f>SUM(E283,E289)</f>
        <v>1424429</v>
      </c>
      <c r="F290" s="17">
        <f>SUM(F283,F289)</f>
        <v>0</v>
      </c>
      <c r="G290" s="56">
        <f>SUM(G283,G289)</f>
        <v>36000</v>
      </c>
    </row>
    <row r="291" spans="1:7" ht="10.5" customHeight="1">
      <c r="A291" s="3"/>
      <c r="B291" s="18"/>
      <c r="C291" s="20"/>
      <c r="D291" s="22"/>
      <c r="E291" s="21"/>
      <c r="F291" s="52"/>
      <c r="G291" s="22"/>
    </row>
    <row r="292" spans="1:7" ht="15.75" customHeight="1">
      <c r="A292" s="13"/>
      <c r="B292" s="103" t="s">
        <v>237</v>
      </c>
      <c r="C292" s="104"/>
      <c r="D292" s="105"/>
      <c r="E292" s="3"/>
      <c r="F292" s="51"/>
      <c r="G292" s="10"/>
    </row>
    <row r="293" spans="1:7" ht="30.75" customHeight="1">
      <c r="A293" s="13"/>
      <c r="B293" s="30" t="s">
        <v>146</v>
      </c>
      <c r="C293" s="15" t="s">
        <v>15</v>
      </c>
      <c r="D293" s="17">
        <v>15800</v>
      </c>
      <c r="E293" s="16">
        <v>15800</v>
      </c>
      <c r="F293" s="17"/>
      <c r="G293" s="56"/>
    </row>
    <row r="294" spans="1:7" ht="15" customHeight="1">
      <c r="A294" s="13"/>
      <c r="B294" s="14" t="s">
        <v>139</v>
      </c>
      <c r="C294" s="15" t="s">
        <v>140</v>
      </c>
      <c r="D294" s="17">
        <v>100</v>
      </c>
      <c r="E294" s="16">
        <v>100</v>
      </c>
      <c r="F294" s="17"/>
      <c r="G294" s="56"/>
    </row>
    <row r="295" spans="2:7" ht="15" customHeight="1">
      <c r="B295" s="14" t="s">
        <v>147</v>
      </c>
      <c r="C295" s="15" t="s">
        <v>148</v>
      </c>
      <c r="D295" s="17">
        <v>3120</v>
      </c>
      <c r="E295" s="16">
        <v>3120</v>
      </c>
      <c r="F295" s="17"/>
      <c r="G295" s="56"/>
    </row>
    <row r="296" spans="2:7" ht="15" customHeight="1">
      <c r="B296" s="14" t="s">
        <v>141</v>
      </c>
      <c r="C296" s="15" t="s">
        <v>142</v>
      </c>
      <c r="D296" s="17">
        <v>13003</v>
      </c>
      <c r="E296" s="16">
        <v>13003</v>
      </c>
      <c r="F296" s="17"/>
      <c r="G296" s="56"/>
    </row>
    <row r="297" spans="2:7" ht="15" customHeight="1">
      <c r="B297" s="14" t="s">
        <v>149</v>
      </c>
      <c r="C297" s="15" t="s">
        <v>150</v>
      </c>
      <c r="D297" s="17">
        <v>40</v>
      </c>
      <c r="E297" s="16">
        <v>40</v>
      </c>
      <c r="F297" s="17"/>
      <c r="G297" s="56"/>
    </row>
    <row r="298" spans="2:7" ht="15.75" customHeight="1">
      <c r="B298" s="122" t="s">
        <v>143</v>
      </c>
      <c r="C298" s="123"/>
      <c r="D298" s="17">
        <f>SUM(D293:D297)</f>
        <v>32063</v>
      </c>
      <c r="E298" s="16">
        <f>SUM(E293:E297)</f>
        <v>32063</v>
      </c>
      <c r="F298" s="17">
        <f>SUM(F293:F297)</f>
        <v>0</v>
      </c>
      <c r="G298" s="56">
        <f>SUM(G293:G297)</f>
        <v>0</v>
      </c>
    </row>
    <row r="299" spans="1:7" ht="15" customHeight="1">
      <c r="A299" s="13"/>
      <c r="B299" s="14" t="s">
        <v>156</v>
      </c>
      <c r="C299" s="15" t="s">
        <v>157</v>
      </c>
      <c r="D299" s="17">
        <v>4000</v>
      </c>
      <c r="E299" s="16">
        <v>4000</v>
      </c>
      <c r="F299" s="17"/>
      <c r="G299" s="56"/>
    </row>
    <row r="300" spans="1:7" ht="15.75" customHeight="1">
      <c r="A300" s="13"/>
      <c r="B300" s="122" t="s">
        <v>170</v>
      </c>
      <c r="C300" s="123"/>
      <c r="D300" s="17">
        <f>SUM(D299)</f>
        <v>4000</v>
      </c>
      <c r="E300" s="16">
        <f>SUM(E299)</f>
        <v>4000</v>
      </c>
      <c r="F300" s="17">
        <f>SUM(F299)</f>
        <v>0</v>
      </c>
      <c r="G300" s="56">
        <f>SUM(G299)</f>
        <v>0</v>
      </c>
    </row>
    <row r="301" spans="1:7" ht="15.75" customHeight="1" thickBot="1">
      <c r="A301" s="19"/>
      <c r="B301" s="124" t="s">
        <v>238</v>
      </c>
      <c r="C301" s="125"/>
      <c r="D301" s="17">
        <f>SUM(D298,D300)</f>
        <v>36063</v>
      </c>
      <c r="E301" s="16">
        <f>SUM(E298,E300)</f>
        <v>36063</v>
      </c>
      <c r="F301" s="17">
        <f>SUM(F298,F300)</f>
        <v>0</v>
      </c>
      <c r="G301" s="56">
        <f>SUM(G298,G300)</f>
        <v>0</v>
      </c>
    </row>
    <row r="302" spans="1:7" ht="10.5" customHeight="1">
      <c r="A302" s="3"/>
      <c r="B302" s="18"/>
      <c r="C302" s="20"/>
      <c r="D302" s="22"/>
      <c r="E302" s="21"/>
      <c r="F302" s="52"/>
      <c r="G302" s="22"/>
    </row>
    <row r="303" spans="1:7" ht="15.75" customHeight="1">
      <c r="A303" s="13"/>
      <c r="B303" s="103" t="s">
        <v>239</v>
      </c>
      <c r="C303" s="104"/>
      <c r="D303" s="105"/>
      <c r="E303" s="3"/>
      <c r="F303" s="51"/>
      <c r="G303" s="10"/>
    </row>
    <row r="304" spans="1:7" ht="29.25" customHeight="1">
      <c r="A304" s="13"/>
      <c r="B304" s="30" t="s">
        <v>146</v>
      </c>
      <c r="C304" s="15" t="s">
        <v>15</v>
      </c>
      <c r="D304" s="17">
        <v>9610</v>
      </c>
      <c r="E304" s="16">
        <v>9610</v>
      </c>
      <c r="F304" s="17"/>
      <c r="G304" s="56"/>
    </row>
    <row r="305" spans="1:7" ht="15" customHeight="1">
      <c r="A305" s="13"/>
      <c r="B305" s="14" t="s">
        <v>147</v>
      </c>
      <c r="C305" s="15" t="s">
        <v>148</v>
      </c>
      <c r="D305" s="17">
        <v>1840</v>
      </c>
      <c r="E305" s="16">
        <v>1840</v>
      </c>
      <c r="F305" s="17"/>
      <c r="G305" s="56"/>
    </row>
    <row r="306" spans="2:7" ht="15" customHeight="1">
      <c r="B306" s="14" t="s">
        <v>141</v>
      </c>
      <c r="C306" s="15" t="s">
        <v>142</v>
      </c>
      <c r="D306" s="17">
        <v>1500</v>
      </c>
      <c r="E306" s="16">
        <v>1500</v>
      </c>
      <c r="F306" s="17"/>
      <c r="G306" s="56"/>
    </row>
    <row r="307" spans="2:7" ht="15" customHeight="1">
      <c r="B307" s="14" t="s">
        <v>149</v>
      </c>
      <c r="C307" s="15" t="s">
        <v>150</v>
      </c>
      <c r="D307" s="17">
        <v>30</v>
      </c>
      <c r="E307" s="16">
        <v>30</v>
      </c>
      <c r="F307" s="17"/>
      <c r="G307" s="56"/>
    </row>
    <row r="308" spans="2:7" ht="15.75" customHeight="1">
      <c r="B308" s="122" t="s">
        <v>143</v>
      </c>
      <c r="C308" s="123"/>
      <c r="D308" s="17">
        <f>SUM(D304:D307)</f>
        <v>12980</v>
      </c>
      <c r="E308" s="16">
        <f>SUM(E304:E307)</f>
        <v>12980</v>
      </c>
      <c r="F308" s="17">
        <f>SUM(F304:F307)</f>
        <v>0</v>
      </c>
      <c r="G308" s="56">
        <f>SUM(G304:G307)</f>
        <v>0</v>
      </c>
    </row>
    <row r="309" spans="1:7" ht="15.75" customHeight="1" thickBot="1">
      <c r="A309" s="19"/>
      <c r="B309" s="124" t="s">
        <v>240</v>
      </c>
      <c r="C309" s="125"/>
      <c r="D309" s="17">
        <f>SUM(D308)</f>
        <v>12980</v>
      </c>
      <c r="E309" s="16">
        <f>SUM(E308)</f>
        <v>12980</v>
      </c>
      <c r="F309" s="17">
        <f>SUM(F308)</f>
        <v>0</v>
      </c>
      <c r="G309" s="56">
        <f>SUM(G308)</f>
        <v>0</v>
      </c>
    </row>
    <row r="310" spans="1:7" ht="9.75" customHeight="1">
      <c r="A310" s="3"/>
      <c r="B310" s="18"/>
      <c r="C310" s="20"/>
      <c r="D310" s="22"/>
      <c r="E310" s="21"/>
      <c r="F310" s="52"/>
      <c r="G310" s="22"/>
    </row>
    <row r="311" spans="1:7" ht="15.75" customHeight="1">
      <c r="A311" s="13"/>
      <c r="B311" s="103" t="s">
        <v>241</v>
      </c>
      <c r="C311" s="104"/>
      <c r="D311" s="105"/>
      <c r="E311" s="3"/>
      <c r="F311" s="51"/>
      <c r="G311" s="10"/>
    </row>
    <row r="312" spans="1:7" ht="15" customHeight="1">
      <c r="A312" s="13"/>
      <c r="B312" s="14" t="s">
        <v>141</v>
      </c>
      <c r="C312" s="15" t="s">
        <v>142</v>
      </c>
      <c r="D312" s="17">
        <v>139960</v>
      </c>
      <c r="E312" s="16">
        <v>139960</v>
      </c>
      <c r="F312" s="17"/>
      <c r="G312" s="56"/>
    </row>
    <row r="313" spans="1:7" ht="15.75" customHeight="1">
      <c r="A313" s="13"/>
      <c r="B313" s="122" t="s">
        <v>143</v>
      </c>
      <c r="C313" s="123"/>
      <c r="D313" s="17">
        <f aca="true" t="shared" si="1" ref="D313:G314">SUM(D312)</f>
        <v>139960</v>
      </c>
      <c r="E313" s="16">
        <f t="shared" si="1"/>
        <v>139960</v>
      </c>
      <c r="F313" s="17">
        <f t="shared" si="1"/>
        <v>0</v>
      </c>
      <c r="G313" s="56">
        <f t="shared" si="1"/>
        <v>0</v>
      </c>
    </row>
    <row r="314" spans="1:7" ht="15.75" customHeight="1" thickBot="1">
      <c r="A314" s="19"/>
      <c r="B314" s="124" t="s">
        <v>242</v>
      </c>
      <c r="C314" s="125"/>
      <c r="D314" s="17">
        <f t="shared" si="1"/>
        <v>139960</v>
      </c>
      <c r="E314" s="16">
        <f t="shared" si="1"/>
        <v>139960</v>
      </c>
      <c r="F314" s="17">
        <f t="shared" si="1"/>
        <v>0</v>
      </c>
      <c r="G314" s="56">
        <f t="shared" si="1"/>
        <v>0</v>
      </c>
    </row>
    <row r="315" spans="1:7" ht="9.75" customHeight="1">
      <c r="A315" s="3"/>
      <c r="B315" s="18"/>
      <c r="C315" s="20"/>
      <c r="D315" s="22"/>
      <c r="E315" s="21"/>
      <c r="F315" s="52"/>
      <c r="G315" s="22"/>
    </row>
    <row r="316" spans="1:7" ht="15.75" customHeight="1">
      <c r="A316" s="13"/>
      <c r="B316" s="103" t="s">
        <v>243</v>
      </c>
      <c r="C316" s="104"/>
      <c r="D316" s="105"/>
      <c r="E316" s="3"/>
      <c r="F316" s="51"/>
      <c r="G316" s="10"/>
    </row>
    <row r="317" spans="1:7" ht="30.75" customHeight="1">
      <c r="A317" s="13"/>
      <c r="B317" s="30" t="s">
        <v>146</v>
      </c>
      <c r="C317" s="15" t="s">
        <v>15</v>
      </c>
      <c r="D317" s="17">
        <v>234800</v>
      </c>
      <c r="E317" s="16">
        <v>234800</v>
      </c>
      <c r="F317" s="17"/>
      <c r="G317" s="56"/>
    </row>
    <row r="318" spans="1:7" ht="15" customHeight="1">
      <c r="A318" s="13"/>
      <c r="B318" s="14" t="s">
        <v>139</v>
      </c>
      <c r="C318" s="15" t="s">
        <v>140</v>
      </c>
      <c r="D318" s="17">
        <v>25270</v>
      </c>
      <c r="E318" s="16">
        <v>25270</v>
      </c>
      <c r="F318" s="17"/>
      <c r="G318" s="56"/>
    </row>
    <row r="319" spans="2:7" ht="15" customHeight="1">
      <c r="B319" s="14" t="s">
        <v>147</v>
      </c>
      <c r="C319" s="15" t="s">
        <v>148</v>
      </c>
      <c r="D319" s="17">
        <v>46860</v>
      </c>
      <c r="E319" s="16">
        <v>46860</v>
      </c>
      <c r="F319" s="17"/>
      <c r="G319" s="56"/>
    </row>
    <row r="320" spans="2:7" ht="15" customHeight="1">
      <c r="B320" s="14" t="s">
        <v>141</v>
      </c>
      <c r="C320" s="15" t="s">
        <v>142</v>
      </c>
      <c r="D320" s="17">
        <v>96086</v>
      </c>
      <c r="E320" s="16">
        <v>95086</v>
      </c>
      <c r="F320" s="17"/>
      <c r="G320" s="56">
        <v>1000</v>
      </c>
    </row>
    <row r="321" spans="2:7" ht="15" customHeight="1">
      <c r="B321" s="14" t="s">
        <v>149</v>
      </c>
      <c r="C321" s="15" t="s">
        <v>150</v>
      </c>
      <c r="D321" s="17">
        <v>2740</v>
      </c>
      <c r="E321" s="16">
        <v>2740</v>
      </c>
      <c r="F321" s="17"/>
      <c r="G321" s="56"/>
    </row>
    <row r="322" spans="2:7" ht="15.75" customHeight="1">
      <c r="B322" s="122" t="s">
        <v>143</v>
      </c>
      <c r="C322" s="123"/>
      <c r="D322" s="17">
        <f>SUM(D317:D321)</f>
        <v>405756</v>
      </c>
      <c r="E322" s="16">
        <f>SUM(E317:E321)</f>
        <v>404756</v>
      </c>
      <c r="F322" s="17">
        <f>SUM(F317:F321)</f>
        <v>0</v>
      </c>
      <c r="G322" s="56">
        <f>SUM(G317:G321)</f>
        <v>1000</v>
      </c>
    </row>
    <row r="323" spans="1:7" ht="15" customHeight="1">
      <c r="A323" s="13"/>
      <c r="B323" s="14" t="s">
        <v>156</v>
      </c>
      <c r="C323" s="15" t="s">
        <v>157</v>
      </c>
      <c r="D323" s="17">
        <v>10000</v>
      </c>
      <c r="E323" s="16">
        <v>10000</v>
      </c>
      <c r="F323" s="17"/>
      <c r="G323" s="56"/>
    </row>
    <row r="324" spans="1:7" ht="15.75" customHeight="1">
      <c r="A324" s="13"/>
      <c r="B324" s="122" t="s">
        <v>170</v>
      </c>
      <c r="C324" s="123"/>
      <c r="D324" s="17">
        <f>SUM(D323)</f>
        <v>10000</v>
      </c>
      <c r="E324" s="16">
        <f>SUM(E323)</f>
        <v>10000</v>
      </c>
      <c r="F324" s="17">
        <f>SUM(F323)</f>
        <v>0</v>
      </c>
      <c r="G324" s="56">
        <f>SUM(G323)</f>
        <v>0</v>
      </c>
    </row>
    <row r="325" spans="1:7" ht="15.75" customHeight="1" thickBot="1">
      <c r="A325" s="19"/>
      <c r="B325" s="124" t="s">
        <v>244</v>
      </c>
      <c r="C325" s="125"/>
      <c r="D325" s="17">
        <f>SUM(D322,D324)</f>
        <v>415756</v>
      </c>
      <c r="E325" s="16">
        <f>SUM(E322,E324)</f>
        <v>414756</v>
      </c>
      <c r="F325" s="17">
        <f>SUM(F322,F324)</f>
        <v>0</v>
      </c>
      <c r="G325" s="56">
        <f>SUM(G322,G324)</f>
        <v>1000</v>
      </c>
    </row>
    <row r="326" spans="1:7" ht="9" customHeight="1">
      <c r="A326" s="3"/>
      <c r="B326" s="18"/>
      <c r="C326" s="20"/>
      <c r="D326" s="22"/>
      <c r="E326" s="21"/>
      <c r="F326" s="52"/>
      <c r="G326" s="22"/>
    </row>
    <row r="327" spans="1:7" ht="15.75" customHeight="1">
      <c r="A327" s="13"/>
      <c r="B327" s="103" t="s">
        <v>245</v>
      </c>
      <c r="C327" s="104"/>
      <c r="D327" s="105"/>
      <c r="E327" s="3"/>
      <c r="F327" s="51"/>
      <c r="G327" s="10"/>
    </row>
    <row r="328" spans="1:7" ht="15" customHeight="1">
      <c r="A328" s="13"/>
      <c r="B328" s="14" t="s">
        <v>139</v>
      </c>
      <c r="C328" s="15" t="s">
        <v>140</v>
      </c>
      <c r="D328" s="17">
        <v>35070</v>
      </c>
      <c r="E328" s="16">
        <v>35070</v>
      </c>
      <c r="F328" s="17"/>
      <c r="G328" s="56"/>
    </row>
    <row r="329" spans="1:7" ht="15" customHeight="1">
      <c r="A329" s="13"/>
      <c r="B329" s="14" t="s">
        <v>147</v>
      </c>
      <c r="C329" s="15" t="s">
        <v>148</v>
      </c>
      <c r="D329" s="17">
        <v>6930</v>
      </c>
      <c r="E329" s="16">
        <v>6930</v>
      </c>
      <c r="F329" s="17"/>
      <c r="G329" s="56"/>
    </row>
    <row r="330" spans="2:7" ht="15.75" customHeight="1">
      <c r="B330" s="122" t="s">
        <v>143</v>
      </c>
      <c r="C330" s="123"/>
      <c r="D330" s="17">
        <f>SUM(D328:D329)</f>
        <v>42000</v>
      </c>
      <c r="E330" s="16">
        <f>SUM(E328:E329)</f>
        <v>42000</v>
      </c>
      <c r="F330" s="17">
        <f>SUM(F328:F329)</f>
        <v>0</v>
      </c>
      <c r="G330" s="56">
        <f>SUM(G328:G329)</f>
        <v>0</v>
      </c>
    </row>
    <row r="331" spans="1:7" ht="15.75" customHeight="1" thickBot="1">
      <c r="A331" s="19"/>
      <c r="B331" s="106" t="s">
        <v>246</v>
      </c>
      <c r="C331" s="107"/>
      <c r="D331" s="34">
        <f>SUM(D330)</f>
        <v>42000</v>
      </c>
      <c r="E331" s="68">
        <f>SUM(E330)</f>
        <v>42000</v>
      </c>
      <c r="F331" s="34">
        <f>SUM(F330)</f>
        <v>0</v>
      </c>
      <c r="G331" s="69">
        <f>SUM(G330)</f>
        <v>0</v>
      </c>
    </row>
    <row r="332" spans="1:7" ht="15.75" customHeight="1">
      <c r="A332" s="3"/>
      <c r="B332" s="18"/>
      <c r="C332" s="20"/>
      <c r="D332" s="22"/>
      <c r="E332" s="21"/>
      <c r="F332" s="52"/>
      <c r="G332" s="22"/>
    </row>
    <row r="333" spans="1:7" ht="15.75" customHeight="1">
      <c r="A333" s="13"/>
      <c r="B333" s="103" t="s">
        <v>247</v>
      </c>
      <c r="C333" s="104"/>
      <c r="D333" s="105"/>
      <c r="E333" s="3"/>
      <c r="F333" s="51"/>
      <c r="G333" s="10"/>
    </row>
    <row r="334" spans="1:7" ht="15" customHeight="1">
      <c r="A334" s="13"/>
      <c r="B334" s="14" t="s">
        <v>139</v>
      </c>
      <c r="C334" s="15" t="s">
        <v>140</v>
      </c>
      <c r="D334" s="17">
        <v>42700</v>
      </c>
      <c r="E334" s="16">
        <v>42700</v>
      </c>
      <c r="F334" s="17"/>
      <c r="G334" s="56"/>
    </row>
    <row r="335" spans="1:7" ht="15" customHeight="1">
      <c r="A335" s="13"/>
      <c r="B335" s="14" t="s">
        <v>147</v>
      </c>
      <c r="C335" s="15" t="s">
        <v>148</v>
      </c>
      <c r="D335" s="17">
        <v>8197</v>
      </c>
      <c r="E335" s="16">
        <v>8197</v>
      </c>
      <c r="F335" s="17"/>
      <c r="G335" s="56"/>
    </row>
    <row r="336" spans="2:7" ht="15.75" customHeight="1">
      <c r="B336" s="122" t="s">
        <v>143</v>
      </c>
      <c r="C336" s="123"/>
      <c r="D336" s="17">
        <f>SUM(D334:D335)</f>
        <v>50897</v>
      </c>
      <c r="E336" s="16">
        <f>SUM(E334:E335)</f>
        <v>50897</v>
      </c>
      <c r="F336" s="17">
        <f>SUM(F334:F335)</f>
        <v>0</v>
      </c>
      <c r="G336" s="56">
        <f>SUM(G334:G335)</f>
        <v>0</v>
      </c>
    </row>
    <row r="337" spans="1:7" ht="15.75" customHeight="1" thickBot="1">
      <c r="A337" s="19"/>
      <c r="B337" s="124" t="s">
        <v>248</v>
      </c>
      <c r="C337" s="125"/>
      <c r="D337" s="17">
        <f>SUM(D336)</f>
        <v>50897</v>
      </c>
      <c r="E337" s="16">
        <f>SUM(E336)</f>
        <v>50897</v>
      </c>
      <c r="F337" s="17">
        <f>SUM(F336)</f>
        <v>0</v>
      </c>
      <c r="G337" s="56">
        <f>SUM(G336)</f>
        <v>0</v>
      </c>
    </row>
    <row r="338" spans="1:7" ht="15.75" customHeight="1">
      <c r="A338" s="3"/>
      <c r="B338" s="18"/>
      <c r="C338" s="20"/>
      <c r="D338" s="22"/>
      <c r="E338" s="21"/>
      <c r="F338" s="52"/>
      <c r="G338" s="22"/>
    </row>
    <row r="339" spans="1:7" ht="15.75" customHeight="1">
      <c r="A339" s="13"/>
      <c r="B339" s="103" t="s">
        <v>249</v>
      </c>
      <c r="C339" s="104"/>
      <c r="D339" s="105"/>
      <c r="E339" s="3"/>
      <c r="F339" s="51"/>
      <c r="G339" s="10"/>
    </row>
    <row r="340" spans="1:7" ht="15" customHeight="1">
      <c r="A340" s="13"/>
      <c r="B340" s="14" t="s">
        <v>151</v>
      </c>
      <c r="C340" s="15" t="s">
        <v>152</v>
      </c>
      <c r="D340" s="17">
        <v>4508</v>
      </c>
      <c r="E340" s="16">
        <f>4508+6501</f>
        <v>11009</v>
      </c>
      <c r="F340" s="17"/>
      <c r="G340" s="56"/>
    </row>
    <row r="341" spans="1:7" ht="15.75" customHeight="1">
      <c r="A341" s="13"/>
      <c r="B341" s="122" t="s">
        <v>143</v>
      </c>
      <c r="C341" s="123"/>
      <c r="D341" s="17">
        <f>SUM(D340)</f>
        <v>4508</v>
      </c>
      <c r="E341" s="16">
        <f>SUM(E340)</f>
        <v>11009</v>
      </c>
      <c r="F341" s="17">
        <f>SUM(F340)</f>
        <v>0</v>
      </c>
      <c r="G341" s="56">
        <f>SUM(G340)</f>
        <v>0</v>
      </c>
    </row>
    <row r="342" spans="1:7" ht="15" customHeight="1">
      <c r="A342" s="13"/>
      <c r="B342" s="14" t="s">
        <v>156</v>
      </c>
      <c r="C342" s="15" t="s">
        <v>157</v>
      </c>
      <c r="D342" s="17">
        <v>36000</v>
      </c>
      <c r="E342" s="16"/>
      <c r="F342" s="17"/>
      <c r="G342" s="56">
        <v>36000</v>
      </c>
    </row>
    <row r="343" spans="1:7" ht="15.75" customHeight="1">
      <c r="A343" s="13"/>
      <c r="B343" s="122" t="s">
        <v>170</v>
      </c>
      <c r="C343" s="123"/>
      <c r="D343" s="17">
        <f>SUM(D342)</f>
        <v>36000</v>
      </c>
      <c r="E343" s="16">
        <f>SUM(E342)</f>
        <v>0</v>
      </c>
      <c r="F343" s="17">
        <f>SUM(F342)</f>
        <v>0</v>
      </c>
      <c r="G343" s="56">
        <f>SUM(G342)</f>
        <v>36000</v>
      </c>
    </row>
    <row r="344" spans="1:7" ht="15.75" customHeight="1" thickBot="1">
      <c r="A344" s="19"/>
      <c r="B344" s="124" t="s">
        <v>250</v>
      </c>
      <c r="C344" s="125"/>
      <c r="D344" s="17">
        <f>SUM(D341,D343)</f>
        <v>40508</v>
      </c>
      <c r="E344" s="16">
        <f>SUM(E341,E343)</f>
        <v>11009</v>
      </c>
      <c r="F344" s="17">
        <f>SUM(F341,F343)</f>
        <v>0</v>
      </c>
      <c r="G344" s="56">
        <f>SUM(G341,G343)</f>
        <v>36000</v>
      </c>
    </row>
    <row r="345" spans="1:7" ht="15.75" customHeight="1">
      <c r="A345" s="3"/>
      <c r="B345" s="124" t="s">
        <v>251</v>
      </c>
      <c r="C345" s="125"/>
      <c r="D345" s="17">
        <f>SUM(D217,D227,D232,D238,D252,D262,D275,D290,D301,D309,D314,D325,D331,D337,D344)</f>
        <v>5963930</v>
      </c>
      <c r="E345" s="16">
        <f>SUM(E217,E227,E232,E238,E252,E262,E275,E290,E301,E309,E314,E325,E331,E337,E344)</f>
        <v>5142131</v>
      </c>
      <c r="F345" s="17">
        <f>SUM(F217,F227,F232,F238,F252,F262,F275,F290,F301,F309,F314,F325,F331,F337,F344)</f>
        <v>755300</v>
      </c>
      <c r="G345" s="56">
        <f>SUM(G217,G227,G232,G238,G252,G262,G275,G290,G301,G309,G314,G325,G331,G337,G344)</f>
        <v>73000</v>
      </c>
    </row>
    <row r="346" spans="1:7" ht="15.75" customHeight="1">
      <c r="A346" s="3"/>
      <c r="B346" s="124" t="s">
        <v>252</v>
      </c>
      <c r="C346" s="125"/>
      <c r="D346" s="17">
        <f>SUM(D345)</f>
        <v>5963930</v>
      </c>
      <c r="E346" s="16">
        <f>SUM(E345)</f>
        <v>5142131</v>
      </c>
      <c r="F346" s="17">
        <f>SUM(F345)</f>
        <v>755300</v>
      </c>
      <c r="G346" s="56">
        <f>SUM(G345)</f>
        <v>73000</v>
      </c>
    </row>
    <row r="347" spans="1:7" ht="15.75" customHeight="1" thickBot="1">
      <c r="A347" s="3"/>
      <c r="B347" s="18"/>
      <c r="C347" s="20"/>
      <c r="D347" s="22"/>
      <c r="E347" s="21"/>
      <c r="F347" s="60"/>
      <c r="G347" s="22"/>
    </row>
    <row r="348" spans="1:7" ht="21.75" customHeight="1" thickBot="1">
      <c r="A348" s="13"/>
      <c r="B348" s="110" t="s">
        <v>253</v>
      </c>
      <c r="C348" s="111"/>
      <c r="D348" s="111"/>
      <c r="E348" s="111"/>
      <c r="F348" s="111"/>
      <c r="G348" s="112"/>
    </row>
    <row r="349" spans="1:7" ht="15.75" customHeight="1">
      <c r="A349" s="13"/>
      <c r="B349" s="126" t="s">
        <v>254</v>
      </c>
      <c r="C349" s="127"/>
      <c r="D349" s="128"/>
      <c r="E349" s="3"/>
      <c r="F349" s="3"/>
      <c r="G349" s="10"/>
    </row>
    <row r="350" spans="1:7" ht="15.75" customHeight="1" thickBot="1">
      <c r="A350" s="13"/>
      <c r="B350" s="103" t="s">
        <v>255</v>
      </c>
      <c r="C350" s="104"/>
      <c r="D350" s="105"/>
      <c r="E350" s="3"/>
      <c r="F350" s="3"/>
      <c r="G350" s="10"/>
    </row>
    <row r="351" spans="1:7" ht="15" customHeight="1">
      <c r="A351" s="13"/>
      <c r="B351" s="14" t="s">
        <v>141</v>
      </c>
      <c r="C351" s="15" t="s">
        <v>142</v>
      </c>
      <c r="D351" s="17">
        <v>145000</v>
      </c>
      <c r="E351" s="16"/>
      <c r="F351" s="59">
        <v>145000</v>
      </c>
      <c r="G351" s="56"/>
    </row>
    <row r="352" spans="2:7" ht="15.75" customHeight="1">
      <c r="B352" s="122" t="s">
        <v>143</v>
      </c>
      <c r="C352" s="123"/>
      <c r="D352" s="17">
        <f aca="true" t="shared" si="2" ref="D352:G353">SUM(D351)</f>
        <v>145000</v>
      </c>
      <c r="E352" s="16">
        <f t="shared" si="2"/>
        <v>0</v>
      </c>
      <c r="F352" s="17">
        <f t="shared" si="2"/>
        <v>145000</v>
      </c>
      <c r="G352" s="56">
        <f t="shared" si="2"/>
        <v>0</v>
      </c>
    </row>
    <row r="353" spans="1:7" ht="15.75" customHeight="1" thickBot="1">
      <c r="A353" s="19"/>
      <c r="B353" s="124" t="s">
        <v>256</v>
      </c>
      <c r="C353" s="125"/>
      <c r="D353" s="17">
        <f t="shared" si="2"/>
        <v>145000</v>
      </c>
      <c r="E353" s="16">
        <f t="shared" si="2"/>
        <v>0</v>
      </c>
      <c r="F353" s="17">
        <f t="shared" si="2"/>
        <v>145000</v>
      </c>
      <c r="G353" s="56">
        <f t="shared" si="2"/>
        <v>0</v>
      </c>
    </row>
    <row r="354" spans="1:7" ht="15.75" customHeight="1">
      <c r="A354" s="13"/>
      <c r="B354" s="103" t="s">
        <v>257</v>
      </c>
      <c r="C354" s="104"/>
      <c r="D354" s="105"/>
      <c r="E354" s="3"/>
      <c r="F354" s="51"/>
      <c r="G354" s="10"/>
    </row>
    <row r="355" spans="1:7" ht="15" customHeight="1">
      <c r="A355" s="13"/>
      <c r="B355" s="14" t="s">
        <v>141</v>
      </c>
      <c r="C355" s="15" t="s">
        <v>142</v>
      </c>
      <c r="D355" s="17">
        <v>278950</v>
      </c>
      <c r="E355" s="16"/>
      <c r="F355" s="17">
        <v>278950</v>
      </c>
      <c r="G355" s="56"/>
    </row>
    <row r="356" spans="2:7" ht="15.75" customHeight="1">
      <c r="B356" s="122" t="s">
        <v>143</v>
      </c>
      <c r="C356" s="123"/>
      <c r="D356" s="17">
        <f aca="true" t="shared" si="3" ref="D356:G357">SUM(D355)</f>
        <v>278950</v>
      </c>
      <c r="E356" s="16">
        <f t="shared" si="3"/>
        <v>0</v>
      </c>
      <c r="F356" s="17">
        <f t="shared" si="3"/>
        <v>278950</v>
      </c>
      <c r="G356" s="56">
        <f t="shared" si="3"/>
        <v>0</v>
      </c>
    </row>
    <row r="357" spans="1:7" ht="15.75" customHeight="1" thickBot="1">
      <c r="A357" s="19"/>
      <c r="B357" s="124" t="s">
        <v>258</v>
      </c>
      <c r="C357" s="125"/>
      <c r="D357" s="17">
        <f t="shared" si="3"/>
        <v>278950</v>
      </c>
      <c r="E357" s="16">
        <f t="shared" si="3"/>
        <v>0</v>
      </c>
      <c r="F357" s="17">
        <f t="shared" si="3"/>
        <v>278950</v>
      </c>
      <c r="G357" s="56">
        <f t="shared" si="3"/>
        <v>0</v>
      </c>
    </row>
    <row r="358" spans="1:7" ht="15.75" customHeight="1">
      <c r="A358" s="13"/>
      <c r="B358" s="103" t="s">
        <v>259</v>
      </c>
      <c r="C358" s="104"/>
      <c r="D358" s="105"/>
      <c r="E358" s="3"/>
      <c r="F358" s="51"/>
      <c r="G358" s="10"/>
    </row>
    <row r="359" spans="1:7" ht="15" customHeight="1">
      <c r="A359" s="13"/>
      <c r="B359" s="14" t="s">
        <v>141</v>
      </c>
      <c r="C359" s="15" t="s">
        <v>142</v>
      </c>
      <c r="D359" s="17">
        <v>2092339</v>
      </c>
      <c r="E359" s="16"/>
      <c r="F359" s="17">
        <v>2092339</v>
      </c>
      <c r="G359" s="56"/>
    </row>
    <row r="360" spans="2:7" ht="15.75" customHeight="1">
      <c r="B360" s="122" t="s">
        <v>143</v>
      </c>
      <c r="C360" s="123"/>
      <c r="D360" s="17">
        <f>SUM(D359)</f>
        <v>2092339</v>
      </c>
      <c r="E360" s="16">
        <f>SUM(E359)</f>
        <v>0</v>
      </c>
      <c r="F360" s="17">
        <f>SUM(F359)</f>
        <v>2092339</v>
      </c>
      <c r="G360" s="56">
        <f>SUM(G359)</f>
        <v>0</v>
      </c>
    </row>
    <row r="361" spans="1:7" ht="15" customHeight="1">
      <c r="A361" s="13"/>
      <c r="B361" s="14" t="s">
        <v>156</v>
      </c>
      <c r="C361" s="15" t="s">
        <v>157</v>
      </c>
      <c r="D361" s="17">
        <v>990419</v>
      </c>
      <c r="E361" s="16"/>
      <c r="F361" s="17">
        <v>990419</v>
      </c>
      <c r="G361" s="56"/>
    </row>
    <row r="362" spans="1:7" ht="15.75" customHeight="1">
      <c r="A362" s="13"/>
      <c r="B362" s="14" t="s">
        <v>158</v>
      </c>
      <c r="C362" s="15" t="s">
        <v>159</v>
      </c>
      <c r="D362" s="17">
        <v>60000</v>
      </c>
      <c r="E362" s="16"/>
      <c r="F362" s="17">
        <v>60000</v>
      </c>
      <c r="G362" s="56"/>
    </row>
    <row r="363" spans="1:7" ht="15" customHeight="1">
      <c r="A363" s="13"/>
      <c r="B363" s="14" t="s">
        <v>162</v>
      </c>
      <c r="C363" s="15" t="s">
        <v>163</v>
      </c>
      <c r="D363" s="17">
        <v>60000</v>
      </c>
      <c r="E363" s="16"/>
      <c r="F363" s="17">
        <v>60000</v>
      </c>
      <c r="G363" s="56"/>
    </row>
    <row r="364" spans="2:7" ht="15.75" customHeight="1">
      <c r="B364" s="122" t="s">
        <v>170</v>
      </c>
      <c r="C364" s="123"/>
      <c r="D364" s="17">
        <f>D361+D362</f>
        <v>1050419</v>
      </c>
      <c r="E364" s="16">
        <f>E361+E362</f>
        <v>0</v>
      </c>
      <c r="F364" s="17">
        <f>F361+F362</f>
        <v>1050419</v>
      </c>
      <c r="G364" s="56">
        <f>G361+G362</f>
        <v>0</v>
      </c>
    </row>
    <row r="365" spans="1:7" ht="15.75" customHeight="1" thickBot="1">
      <c r="A365" s="19"/>
      <c r="B365" s="124" t="s">
        <v>260</v>
      </c>
      <c r="C365" s="125"/>
      <c r="D365" s="17">
        <f>SUM(D360,D364)</f>
        <v>3142758</v>
      </c>
      <c r="E365" s="16">
        <f>SUM(E360,E364)</f>
        <v>0</v>
      </c>
      <c r="F365" s="17">
        <f>SUM(F360,F364)</f>
        <v>3142758</v>
      </c>
      <c r="G365" s="56">
        <f>SUM(G360,G364)</f>
        <v>0</v>
      </c>
    </row>
    <row r="366" spans="1:7" ht="15.75" customHeight="1">
      <c r="A366" s="3"/>
      <c r="B366" s="18"/>
      <c r="C366" s="20"/>
      <c r="D366" s="56"/>
      <c r="E366" s="84"/>
      <c r="F366" s="17"/>
      <c r="G366" s="56"/>
    </row>
    <row r="367" spans="1:7" ht="21.75" customHeight="1" thickBot="1">
      <c r="A367" s="13"/>
      <c r="B367" s="113" t="s">
        <v>261</v>
      </c>
      <c r="C367" s="114"/>
      <c r="D367" s="114"/>
      <c r="E367" s="114"/>
      <c r="F367" s="115"/>
      <c r="G367" s="116"/>
    </row>
    <row r="368" spans="1:7" ht="30.75" customHeight="1">
      <c r="A368" s="13"/>
      <c r="B368" s="30" t="s">
        <v>146</v>
      </c>
      <c r="C368" s="15" t="s">
        <v>15</v>
      </c>
      <c r="D368" s="17">
        <v>544791</v>
      </c>
      <c r="E368" s="16"/>
      <c r="F368" s="59">
        <v>544791</v>
      </c>
      <c r="G368" s="56"/>
    </row>
    <row r="369" spans="1:7" ht="15" customHeight="1">
      <c r="A369" s="13"/>
      <c r="B369" s="14" t="s">
        <v>139</v>
      </c>
      <c r="C369" s="15" t="s">
        <v>140</v>
      </c>
      <c r="D369" s="17">
        <v>501050</v>
      </c>
      <c r="E369" s="16"/>
      <c r="F369" s="17">
        <v>501050</v>
      </c>
      <c r="G369" s="56"/>
    </row>
    <row r="370" spans="2:7" ht="15" customHeight="1">
      <c r="B370" s="14" t="s">
        <v>147</v>
      </c>
      <c r="C370" s="15" t="s">
        <v>148</v>
      </c>
      <c r="D370" s="17">
        <v>191726</v>
      </c>
      <c r="E370" s="16"/>
      <c r="F370" s="17">
        <v>191726</v>
      </c>
      <c r="G370" s="56"/>
    </row>
    <row r="371" spans="2:7" ht="15" customHeight="1">
      <c r="B371" s="14" t="s">
        <v>141</v>
      </c>
      <c r="C371" s="15" t="s">
        <v>142</v>
      </c>
      <c r="D371" s="17">
        <v>875803</v>
      </c>
      <c r="E371" s="16"/>
      <c r="F371" s="17">
        <v>875803</v>
      </c>
      <c r="G371" s="56"/>
    </row>
    <row r="372" spans="2:7" ht="15" customHeight="1">
      <c r="B372" s="14" t="s">
        <v>149</v>
      </c>
      <c r="C372" s="15" t="s">
        <v>150</v>
      </c>
      <c r="D372" s="17">
        <v>6800</v>
      </c>
      <c r="E372" s="16"/>
      <c r="F372" s="17">
        <v>6800</v>
      </c>
      <c r="G372" s="56"/>
    </row>
    <row r="373" spans="2:7" ht="15.75" customHeight="1">
      <c r="B373" s="122" t="s">
        <v>143</v>
      </c>
      <c r="C373" s="123"/>
      <c r="D373" s="17">
        <f>SUM(D368:D372)</f>
        <v>2120170</v>
      </c>
      <c r="E373" s="16">
        <f>SUM(E368:E372)</f>
        <v>0</v>
      </c>
      <c r="F373" s="17">
        <f>SUM(F368:F372)</f>
        <v>2120170</v>
      </c>
      <c r="G373" s="56">
        <f>SUM(G368:G372)</f>
        <v>0</v>
      </c>
    </row>
    <row r="374" spans="1:7" ht="15" customHeight="1">
      <c r="A374" s="13"/>
      <c r="B374" s="14" t="s">
        <v>156</v>
      </c>
      <c r="C374" s="15" t="s">
        <v>157</v>
      </c>
      <c r="D374" s="17">
        <v>364723</v>
      </c>
      <c r="E374" s="16"/>
      <c r="F374" s="17">
        <v>364723</v>
      </c>
      <c r="G374" s="56"/>
    </row>
    <row r="375" spans="1:7" ht="15.75" customHeight="1">
      <c r="A375" s="13"/>
      <c r="B375" s="14" t="s">
        <v>158</v>
      </c>
      <c r="C375" s="15" t="s">
        <v>159</v>
      </c>
      <c r="D375" s="17">
        <v>198071</v>
      </c>
      <c r="E375" s="16"/>
      <c r="F375" s="17">
        <v>198071</v>
      </c>
      <c r="G375" s="56"/>
    </row>
    <row r="376" spans="1:7" ht="15" customHeight="1">
      <c r="A376" s="13"/>
      <c r="B376" s="14" t="s">
        <v>162</v>
      </c>
      <c r="C376" s="15" t="s">
        <v>163</v>
      </c>
      <c r="D376" s="17">
        <v>20400</v>
      </c>
      <c r="E376" s="16"/>
      <c r="F376" s="17">
        <v>20400</v>
      </c>
      <c r="G376" s="56"/>
    </row>
    <row r="377" spans="2:7" ht="15" customHeight="1">
      <c r="B377" s="14" t="s">
        <v>186</v>
      </c>
      <c r="C377" s="15" t="s">
        <v>187</v>
      </c>
      <c r="D377" s="17">
        <v>177671</v>
      </c>
      <c r="E377" s="16"/>
      <c r="F377" s="17">
        <v>177671</v>
      </c>
      <c r="G377" s="56"/>
    </row>
    <row r="378" spans="2:7" ht="15.75" customHeight="1">
      <c r="B378" s="122" t="s">
        <v>170</v>
      </c>
      <c r="C378" s="123"/>
      <c r="D378" s="17">
        <f>D374+D375</f>
        <v>562794</v>
      </c>
      <c r="E378" s="16">
        <f>E374+E375</f>
        <v>0</v>
      </c>
      <c r="F378" s="17">
        <f>F374+F375</f>
        <v>562794</v>
      </c>
      <c r="G378" s="56">
        <f>G374+G375</f>
        <v>0</v>
      </c>
    </row>
    <row r="379" spans="1:7" ht="15.75" customHeight="1" thickBot="1">
      <c r="A379" s="19"/>
      <c r="B379" s="124" t="s">
        <v>262</v>
      </c>
      <c r="C379" s="125"/>
      <c r="D379" s="17">
        <f>SUM(D373,D378)</f>
        <v>2682964</v>
      </c>
      <c r="E379" s="16">
        <f>SUM(E373,E378)</f>
        <v>0</v>
      </c>
      <c r="F379" s="17">
        <f>SUM(F373,F378)</f>
        <v>2682964</v>
      </c>
      <c r="G379" s="56">
        <f>SUM(G373,G378)</f>
        <v>0</v>
      </c>
    </row>
    <row r="380" spans="1:7" ht="27.75" customHeight="1">
      <c r="A380" s="3"/>
      <c r="B380" s="124" t="s">
        <v>263</v>
      </c>
      <c r="C380" s="135"/>
      <c r="D380" s="17">
        <f>SUM(D353,D357,D365,D379)</f>
        <v>6249672</v>
      </c>
      <c r="E380" s="16">
        <f>SUM(E353,E357,E365,E379)</f>
        <v>0</v>
      </c>
      <c r="F380" s="17">
        <f>SUM(F353,F357,F365,F379)</f>
        <v>6249672</v>
      </c>
      <c r="G380" s="56">
        <f>SUM(G353,G357,G365,G379)</f>
        <v>0</v>
      </c>
    </row>
    <row r="381" spans="1:7" ht="15.75" customHeight="1">
      <c r="A381" s="3"/>
      <c r="B381" s="18"/>
      <c r="C381" s="20"/>
      <c r="D381" s="22"/>
      <c r="E381" s="21"/>
      <c r="F381" s="52"/>
      <c r="G381" s="22"/>
    </row>
    <row r="382" spans="1:7" ht="15.75" customHeight="1">
      <c r="A382" s="13"/>
      <c r="B382" s="126" t="s">
        <v>264</v>
      </c>
      <c r="C382" s="127"/>
      <c r="D382" s="128"/>
      <c r="E382" s="3"/>
      <c r="F382" s="51"/>
      <c r="G382" s="10"/>
    </row>
    <row r="383" spans="1:7" ht="15.75" customHeight="1">
      <c r="A383" s="13"/>
      <c r="B383" s="103" t="s">
        <v>265</v>
      </c>
      <c r="C383" s="104"/>
      <c r="D383" s="105"/>
      <c r="E383" s="3"/>
      <c r="F383" s="51"/>
      <c r="G383" s="10"/>
    </row>
    <row r="384" spans="1:7" ht="15" customHeight="1">
      <c r="A384" s="13"/>
      <c r="B384" s="14" t="s">
        <v>141</v>
      </c>
      <c r="C384" s="15" t="s">
        <v>142</v>
      </c>
      <c r="D384" s="17">
        <v>635000</v>
      </c>
      <c r="E384" s="16"/>
      <c r="F384" s="17">
        <v>635000</v>
      </c>
      <c r="G384" s="56"/>
    </row>
    <row r="385" spans="1:7" ht="15.75" customHeight="1">
      <c r="A385" s="13"/>
      <c r="B385" s="122" t="s">
        <v>143</v>
      </c>
      <c r="C385" s="123"/>
      <c r="D385" s="17">
        <f aca="true" t="shared" si="4" ref="D385:G386">SUM(D384)</f>
        <v>635000</v>
      </c>
      <c r="E385" s="16">
        <f t="shared" si="4"/>
        <v>0</v>
      </c>
      <c r="F385" s="17">
        <f t="shared" si="4"/>
        <v>635000</v>
      </c>
      <c r="G385" s="56">
        <f t="shared" si="4"/>
        <v>0</v>
      </c>
    </row>
    <row r="386" spans="1:7" ht="15.75" customHeight="1" thickBot="1">
      <c r="A386" s="19"/>
      <c r="B386" s="124" t="s">
        <v>266</v>
      </c>
      <c r="C386" s="125"/>
      <c r="D386" s="17">
        <f t="shared" si="4"/>
        <v>635000</v>
      </c>
      <c r="E386" s="16">
        <f t="shared" si="4"/>
        <v>0</v>
      </c>
      <c r="F386" s="17">
        <f t="shared" si="4"/>
        <v>635000</v>
      </c>
      <c r="G386" s="56">
        <f t="shared" si="4"/>
        <v>0</v>
      </c>
    </row>
    <row r="387" spans="1:7" ht="15.75" customHeight="1">
      <c r="A387" s="3"/>
      <c r="B387" s="18"/>
      <c r="C387" s="20"/>
      <c r="D387" s="22"/>
      <c r="E387" s="21"/>
      <c r="F387" s="52"/>
      <c r="G387" s="22"/>
    </row>
    <row r="388" spans="1:7" ht="15.75" customHeight="1">
      <c r="A388" s="13"/>
      <c r="B388" s="103" t="s">
        <v>267</v>
      </c>
      <c r="C388" s="104"/>
      <c r="D388" s="105"/>
      <c r="E388" s="3"/>
      <c r="F388" s="51"/>
      <c r="G388" s="10"/>
    </row>
    <row r="389" spans="1:7" ht="15" customHeight="1">
      <c r="A389" s="13"/>
      <c r="B389" s="14" t="s">
        <v>141</v>
      </c>
      <c r="C389" s="15" t="s">
        <v>142</v>
      </c>
      <c r="D389" s="17">
        <v>1818628</v>
      </c>
      <c r="E389" s="16"/>
      <c r="F389" s="17">
        <v>1818628</v>
      </c>
      <c r="G389" s="56"/>
    </row>
    <row r="390" spans="1:7" ht="15.75" customHeight="1">
      <c r="A390" s="13"/>
      <c r="B390" s="122" t="s">
        <v>143</v>
      </c>
      <c r="C390" s="123"/>
      <c r="D390" s="17">
        <f>SUM(D389)</f>
        <v>1818628</v>
      </c>
      <c r="E390" s="16">
        <f>SUM(E389)</f>
        <v>0</v>
      </c>
      <c r="F390" s="17">
        <f>SUM(F389)</f>
        <v>1818628</v>
      </c>
      <c r="G390" s="56">
        <f>SUM(G389)</f>
        <v>0</v>
      </c>
    </row>
    <row r="391" spans="1:7" ht="15" customHeight="1">
      <c r="A391" s="13"/>
      <c r="B391" s="14" t="s">
        <v>158</v>
      </c>
      <c r="C391" s="15" t="s">
        <v>159</v>
      </c>
      <c r="D391" s="17">
        <v>30000</v>
      </c>
      <c r="E391" s="16"/>
      <c r="F391" s="17">
        <v>30000</v>
      </c>
      <c r="G391" s="56"/>
    </row>
    <row r="392" spans="1:7" ht="15.75" customHeight="1">
      <c r="A392" s="13"/>
      <c r="B392" s="14" t="s">
        <v>162</v>
      </c>
      <c r="C392" s="15" t="s">
        <v>163</v>
      </c>
      <c r="D392" s="17">
        <v>30000</v>
      </c>
      <c r="E392" s="16"/>
      <c r="F392" s="17">
        <v>30000</v>
      </c>
      <c r="G392" s="56"/>
    </row>
    <row r="393" spans="1:7" ht="15.75" customHeight="1">
      <c r="A393" s="13"/>
      <c r="B393" s="122" t="s">
        <v>170</v>
      </c>
      <c r="C393" s="123"/>
      <c r="D393" s="17">
        <f>D391</f>
        <v>30000</v>
      </c>
      <c r="E393" s="16">
        <f>E391</f>
        <v>0</v>
      </c>
      <c r="F393" s="17">
        <f>F391</f>
        <v>30000</v>
      </c>
      <c r="G393" s="56">
        <f>G391</f>
        <v>0</v>
      </c>
    </row>
    <row r="394" spans="1:7" ht="15.75" customHeight="1" thickBot="1">
      <c r="A394" s="19"/>
      <c r="B394" s="124" t="s">
        <v>268</v>
      </c>
      <c r="C394" s="125"/>
      <c r="D394" s="17">
        <f>SUM(D390,D393)</f>
        <v>1848628</v>
      </c>
      <c r="E394" s="16">
        <f>SUM(E390,E393)</f>
        <v>0</v>
      </c>
      <c r="F394" s="17">
        <f>SUM(F390,F393)</f>
        <v>1848628</v>
      </c>
      <c r="G394" s="56">
        <f>SUM(G390,G393)</f>
        <v>0</v>
      </c>
    </row>
    <row r="395" spans="1:7" ht="15.75" customHeight="1" thickBot="1">
      <c r="A395" s="3"/>
      <c r="B395" s="73"/>
      <c r="C395" s="74"/>
      <c r="D395" s="67"/>
      <c r="E395" s="75"/>
      <c r="F395" s="60"/>
      <c r="G395" s="67"/>
    </row>
    <row r="396" spans="1:7" ht="15.75" customHeight="1">
      <c r="A396" s="13"/>
      <c r="B396" s="103" t="s">
        <v>269</v>
      </c>
      <c r="C396" s="104"/>
      <c r="D396" s="105"/>
      <c r="E396" s="3"/>
      <c r="F396" s="51"/>
      <c r="G396" s="10"/>
    </row>
    <row r="397" spans="1:7" ht="29.25" customHeight="1">
      <c r="A397" s="13"/>
      <c r="B397" s="30" t="s">
        <v>146</v>
      </c>
      <c r="C397" s="15" t="s">
        <v>15</v>
      </c>
      <c r="D397" s="17">
        <v>200400</v>
      </c>
      <c r="E397" s="16"/>
      <c r="F397" s="17">
        <v>200400</v>
      </c>
      <c r="G397" s="56"/>
    </row>
    <row r="398" spans="1:7" ht="15" customHeight="1">
      <c r="A398" s="13"/>
      <c r="B398" s="14" t="s">
        <v>139</v>
      </c>
      <c r="C398" s="15" t="s">
        <v>140</v>
      </c>
      <c r="D398" s="17">
        <v>11050</v>
      </c>
      <c r="E398" s="16"/>
      <c r="F398" s="17">
        <v>11050</v>
      </c>
      <c r="G398" s="56"/>
    </row>
    <row r="399" spans="2:7" ht="15" customHeight="1">
      <c r="B399" s="14" t="s">
        <v>147</v>
      </c>
      <c r="C399" s="15" t="s">
        <v>148</v>
      </c>
      <c r="D399" s="17">
        <v>40503</v>
      </c>
      <c r="E399" s="16"/>
      <c r="F399" s="17">
        <v>40503</v>
      </c>
      <c r="G399" s="56"/>
    </row>
    <row r="400" spans="2:7" ht="15" customHeight="1">
      <c r="B400" s="14" t="s">
        <v>141</v>
      </c>
      <c r="C400" s="15" t="s">
        <v>142</v>
      </c>
      <c r="D400" s="17">
        <v>322112</v>
      </c>
      <c r="E400" s="16"/>
      <c r="F400" s="17">
        <v>322112</v>
      </c>
      <c r="G400" s="56"/>
    </row>
    <row r="401" spans="2:7" ht="15" customHeight="1">
      <c r="B401" s="14" t="s">
        <v>149</v>
      </c>
      <c r="C401" s="15" t="s">
        <v>150</v>
      </c>
      <c r="D401" s="17">
        <v>5601</v>
      </c>
      <c r="E401" s="16"/>
      <c r="F401" s="17">
        <v>5601</v>
      </c>
      <c r="G401" s="56"/>
    </row>
    <row r="402" spans="2:7" ht="15.75" customHeight="1">
      <c r="B402" s="122" t="s">
        <v>143</v>
      </c>
      <c r="C402" s="123"/>
      <c r="D402" s="17">
        <f>SUM(D397:D401)</f>
        <v>579666</v>
      </c>
      <c r="E402" s="16">
        <f>SUM(E397:E401)</f>
        <v>0</v>
      </c>
      <c r="F402" s="17">
        <f>SUM(F397:F401)</f>
        <v>579666</v>
      </c>
      <c r="G402" s="56">
        <f>SUM(G397:G401)</f>
        <v>0</v>
      </c>
    </row>
    <row r="403" spans="1:7" ht="15" customHeight="1">
      <c r="A403" s="13"/>
      <c r="B403" s="14" t="s">
        <v>156</v>
      </c>
      <c r="C403" s="15" t="s">
        <v>157</v>
      </c>
      <c r="D403" s="17">
        <v>86449</v>
      </c>
      <c r="E403" s="16"/>
      <c r="F403" s="17">
        <v>86449</v>
      </c>
      <c r="G403" s="56"/>
    </row>
    <row r="404" spans="1:7" ht="15.75" customHeight="1">
      <c r="A404" s="13"/>
      <c r="B404" s="14" t="s">
        <v>158</v>
      </c>
      <c r="C404" s="15" t="s">
        <v>159</v>
      </c>
      <c r="D404" s="17">
        <v>269667</v>
      </c>
      <c r="E404" s="16"/>
      <c r="F404" s="17">
        <v>269667</v>
      </c>
      <c r="G404" s="56"/>
    </row>
    <row r="405" spans="1:7" ht="15" customHeight="1">
      <c r="A405" s="13"/>
      <c r="B405" s="14" t="s">
        <v>162</v>
      </c>
      <c r="C405" s="15" t="s">
        <v>163</v>
      </c>
      <c r="D405" s="17">
        <v>2000</v>
      </c>
      <c r="E405" s="16"/>
      <c r="F405" s="17">
        <v>2000</v>
      </c>
      <c r="G405" s="56"/>
    </row>
    <row r="406" spans="2:7" ht="15" customHeight="1">
      <c r="B406" s="14" t="s">
        <v>164</v>
      </c>
      <c r="C406" s="15" t="s">
        <v>165</v>
      </c>
      <c r="D406" s="17">
        <v>0</v>
      </c>
      <c r="E406" s="16"/>
      <c r="F406" s="17">
        <v>0</v>
      </c>
      <c r="G406" s="56"/>
    </row>
    <row r="407" spans="2:7" ht="15" customHeight="1">
      <c r="B407" s="14" t="s">
        <v>186</v>
      </c>
      <c r="C407" s="15" t="s">
        <v>187</v>
      </c>
      <c r="D407" s="17">
        <v>267667</v>
      </c>
      <c r="E407" s="16"/>
      <c r="F407" s="17">
        <v>267667</v>
      </c>
      <c r="G407" s="56"/>
    </row>
    <row r="408" spans="2:7" ht="15.75" customHeight="1">
      <c r="B408" s="122" t="s">
        <v>170</v>
      </c>
      <c r="C408" s="123"/>
      <c r="D408" s="17">
        <f>D403+D404</f>
        <v>356116</v>
      </c>
      <c r="E408" s="16">
        <f>E403+E404</f>
        <v>0</v>
      </c>
      <c r="F408" s="17">
        <f>F403+F404</f>
        <v>356116</v>
      </c>
      <c r="G408" s="56">
        <f>G403+G404</f>
        <v>0</v>
      </c>
    </row>
    <row r="409" spans="1:7" ht="15.75" customHeight="1" thickBot="1">
      <c r="A409" s="19"/>
      <c r="B409" s="124" t="s">
        <v>270</v>
      </c>
      <c r="C409" s="125"/>
      <c r="D409" s="17">
        <f>SUM(D402,D408)</f>
        <v>935782</v>
      </c>
      <c r="E409" s="16">
        <f>SUM(E402,E408)</f>
        <v>0</v>
      </c>
      <c r="F409" s="17">
        <f>SUM(F402,F408)</f>
        <v>935782</v>
      </c>
      <c r="G409" s="56">
        <f>SUM(G402,G408)</f>
        <v>0</v>
      </c>
    </row>
    <row r="410" spans="1:7" ht="15.75" customHeight="1">
      <c r="A410" s="3"/>
      <c r="B410" s="18"/>
      <c r="C410" s="20"/>
      <c r="D410" s="22"/>
      <c r="E410" s="21"/>
      <c r="F410" s="52"/>
      <c r="G410" s="22"/>
    </row>
    <row r="411" spans="1:7" ht="15.75" customHeight="1">
      <c r="A411" s="13"/>
      <c r="B411" s="103" t="s">
        <v>271</v>
      </c>
      <c r="C411" s="104"/>
      <c r="D411" s="105"/>
      <c r="E411" s="3"/>
      <c r="F411" s="51"/>
      <c r="G411" s="10"/>
    </row>
    <row r="412" spans="1:7" ht="15" customHeight="1">
      <c r="A412" s="13"/>
      <c r="B412" s="14" t="s">
        <v>139</v>
      </c>
      <c r="C412" s="15" t="s">
        <v>140</v>
      </c>
      <c r="D412" s="17">
        <v>25000</v>
      </c>
      <c r="E412" s="16"/>
      <c r="F412" s="17">
        <v>25000</v>
      </c>
      <c r="G412" s="56"/>
    </row>
    <row r="413" spans="1:7" ht="15" customHeight="1">
      <c r="A413" s="13"/>
      <c r="B413" s="14" t="s">
        <v>141</v>
      </c>
      <c r="C413" s="15" t="s">
        <v>142</v>
      </c>
      <c r="D413" s="17">
        <v>92501</v>
      </c>
      <c r="E413" s="16"/>
      <c r="F413" s="17">
        <v>92501</v>
      </c>
      <c r="G413" s="56"/>
    </row>
    <row r="414" spans="2:7" ht="15.75" customHeight="1">
      <c r="B414" s="122" t="s">
        <v>143</v>
      </c>
      <c r="C414" s="123"/>
      <c r="D414" s="17">
        <f>SUM(D412:D413)</f>
        <v>117501</v>
      </c>
      <c r="E414" s="16">
        <f>SUM(E412:E413)</f>
        <v>0</v>
      </c>
      <c r="F414" s="17">
        <f>SUM(F412:F413)</f>
        <v>117501</v>
      </c>
      <c r="G414" s="56">
        <f>SUM(G412:G413)</f>
        <v>0</v>
      </c>
    </row>
    <row r="415" spans="1:7" ht="15" customHeight="1">
      <c r="A415" s="13"/>
      <c r="B415" s="14" t="s">
        <v>158</v>
      </c>
      <c r="C415" s="15" t="s">
        <v>159</v>
      </c>
      <c r="D415" s="17">
        <v>4000</v>
      </c>
      <c r="E415" s="16"/>
      <c r="F415" s="17">
        <v>4000</v>
      </c>
      <c r="G415" s="56"/>
    </row>
    <row r="416" spans="1:7" ht="15.75" customHeight="1">
      <c r="A416" s="13"/>
      <c r="B416" s="14" t="s">
        <v>162</v>
      </c>
      <c r="C416" s="15" t="s">
        <v>163</v>
      </c>
      <c r="D416" s="17">
        <v>2000</v>
      </c>
      <c r="E416" s="16"/>
      <c r="F416" s="17">
        <v>2000</v>
      </c>
      <c r="G416" s="56"/>
    </row>
    <row r="417" spans="1:7" ht="15" customHeight="1">
      <c r="A417" s="13"/>
      <c r="B417" s="14" t="s">
        <v>186</v>
      </c>
      <c r="C417" s="15" t="s">
        <v>187</v>
      </c>
      <c r="D417" s="17">
        <v>2000</v>
      </c>
      <c r="E417" s="16"/>
      <c r="F417" s="17">
        <v>2000</v>
      </c>
      <c r="G417" s="56"/>
    </row>
    <row r="418" spans="2:7" ht="15.75" customHeight="1">
      <c r="B418" s="122" t="s">
        <v>170</v>
      </c>
      <c r="C418" s="123"/>
      <c r="D418" s="17">
        <f>D415</f>
        <v>4000</v>
      </c>
      <c r="E418" s="16">
        <f>E415</f>
        <v>0</v>
      </c>
      <c r="F418" s="17">
        <f>F415</f>
        <v>4000</v>
      </c>
      <c r="G418" s="56">
        <f>G415</f>
        <v>0</v>
      </c>
    </row>
    <row r="419" spans="1:7" ht="15.75" customHeight="1" thickBot="1">
      <c r="A419" s="19"/>
      <c r="B419" s="124" t="s">
        <v>272</v>
      </c>
      <c r="C419" s="125"/>
      <c r="D419" s="17">
        <f>SUM(D414,D418)</f>
        <v>121501</v>
      </c>
      <c r="E419" s="16">
        <f>SUM(E414,E418)</f>
        <v>0</v>
      </c>
      <c r="F419" s="17">
        <f>SUM(F414,F418)</f>
        <v>121501</v>
      </c>
      <c r="G419" s="56">
        <f>SUM(G414,G418)</f>
        <v>0</v>
      </c>
    </row>
    <row r="420" spans="1:7" ht="15.75" customHeight="1" thickBot="1">
      <c r="A420" s="3"/>
      <c r="B420" s="124" t="s">
        <v>273</v>
      </c>
      <c r="C420" s="125"/>
      <c r="D420" s="49">
        <f>SUM(D386,D394,D409,D419)</f>
        <v>3540911</v>
      </c>
      <c r="E420" s="54">
        <f>SUM(E386,E394,E409,E419)</f>
        <v>0</v>
      </c>
      <c r="F420" s="49">
        <f>SUM(F386,F394,F409,F419)</f>
        <v>3540911</v>
      </c>
      <c r="G420" s="57">
        <f>SUM(G386,G394,G409,G419)</f>
        <v>0</v>
      </c>
    </row>
    <row r="421" spans="1:7" ht="32.25" customHeight="1" thickBot="1">
      <c r="A421" s="3"/>
      <c r="B421" s="120" t="s">
        <v>274</v>
      </c>
      <c r="C421" s="121"/>
      <c r="D421" s="53">
        <f>SUM(D380,D420)</f>
        <v>9790583</v>
      </c>
      <c r="E421" s="63">
        <f>SUM(E380,E420)</f>
        <v>0</v>
      </c>
      <c r="F421" s="53">
        <f>SUM(F380,F420)</f>
        <v>9790583</v>
      </c>
      <c r="G421" s="64">
        <f>SUM(G380,G420)</f>
        <v>0</v>
      </c>
    </row>
    <row r="422" spans="1:7" ht="11.25" customHeight="1" thickBot="1">
      <c r="A422" s="3"/>
      <c r="B422" s="18"/>
      <c r="C422" s="20"/>
      <c r="D422" s="22"/>
      <c r="E422" s="21"/>
      <c r="F422" s="60"/>
      <c r="G422" s="22"/>
    </row>
    <row r="423" spans="1:7" ht="15.75" customHeight="1" thickBot="1">
      <c r="A423" s="13"/>
      <c r="B423" s="117" t="s">
        <v>275</v>
      </c>
      <c r="C423" s="118"/>
      <c r="D423" s="118"/>
      <c r="E423" s="118"/>
      <c r="F423" s="118"/>
      <c r="G423" s="119"/>
    </row>
    <row r="424" spans="1:7" ht="15.75" customHeight="1">
      <c r="A424" s="13"/>
      <c r="B424" s="126" t="s">
        <v>276</v>
      </c>
      <c r="C424" s="127"/>
      <c r="D424" s="128"/>
      <c r="E424" s="3"/>
      <c r="F424" s="3"/>
      <c r="G424" s="10"/>
    </row>
    <row r="425" spans="1:7" ht="15.75" customHeight="1" thickBot="1">
      <c r="A425" s="13"/>
      <c r="B425" s="103" t="s">
        <v>277</v>
      </c>
      <c r="C425" s="104"/>
      <c r="D425" s="105"/>
      <c r="E425" s="3"/>
      <c r="F425" s="3"/>
      <c r="G425" s="10"/>
    </row>
    <row r="426" spans="1:7" ht="15" customHeight="1">
      <c r="A426" s="13"/>
      <c r="B426" s="14" t="s">
        <v>139</v>
      </c>
      <c r="C426" s="15" t="s">
        <v>140</v>
      </c>
      <c r="D426" s="17">
        <v>17130</v>
      </c>
      <c r="E426" s="16"/>
      <c r="F426" s="59">
        <v>17130</v>
      </c>
      <c r="G426" s="56"/>
    </row>
    <row r="427" spans="2:7" ht="15" customHeight="1">
      <c r="B427" s="14" t="s">
        <v>147</v>
      </c>
      <c r="C427" s="15" t="s">
        <v>148</v>
      </c>
      <c r="D427" s="17">
        <v>3290</v>
      </c>
      <c r="E427" s="16"/>
      <c r="F427" s="17">
        <v>3290</v>
      </c>
      <c r="G427" s="56"/>
    </row>
    <row r="428" spans="2:7" ht="15" customHeight="1">
      <c r="B428" s="14" t="s">
        <v>141</v>
      </c>
      <c r="C428" s="15" t="s">
        <v>142</v>
      </c>
      <c r="D428" s="17">
        <v>9500</v>
      </c>
      <c r="E428" s="16"/>
      <c r="F428" s="17">
        <v>9500</v>
      </c>
      <c r="G428" s="56"/>
    </row>
    <row r="429" spans="2:7" ht="15.75" customHeight="1">
      <c r="B429" s="122" t="s">
        <v>143</v>
      </c>
      <c r="C429" s="123"/>
      <c r="D429" s="17">
        <f>SUM(D426:D428)</f>
        <v>29920</v>
      </c>
      <c r="E429" s="16">
        <f>SUM(E426:E428)</f>
        <v>0</v>
      </c>
      <c r="F429" s="17">
        <f>SUM(F426:F428)</f>
        <v>29920</v>
      </c>
      <c r="G429" s="56">
        <f>SUM(G426:G428)</f>
        <v>0</v>
      </c>
    </row>
    <row r="430" spans="1:7" ht="15.75" customHeight="1" thickBot="1">
      <c r="A430" s="19"/>
      <c r="B430" s="124" t="s">
        <v>278</v>
      </c>
      <c r="C430" s="125"/>
      <c r="D430" s="17">
        <f aca="true" t="shared" si="5" ref="D430:G431">SUM(D429)</f>
        <v>29920</v>
      </c>
      <c r="E430" s="16">
        <f t="shared" si="5"/>
        <v>0</v>
      </c>
      <c r="F430" s="17">
        <f t="shared" si="5"/>
        <v>29920</v>
      </c>
      <c r="G430" s="56">
        <f t="shared" si="5"/>
        <v>0</v>
      </c>
    </row>
    <row r="431" spans="1:7" ht="15.75" customHeight="1">
      <c r="A431" s="3"/>
      <c r="B431" s="124" t="s">
        <v>279</v>
      </c>
      <c r="C431" s="125"/>
      <c r="D431" s="17">
        <f t="shared" si="5"/>
        <v>29920</v>
      </c>
      <c r="E431" s="16">
        <f t="shared" si="5"/>
        <v>0</v>
      </c>
      <c r="F431" s="17">
        <f t="shared" si="5"/>
        <v>29920</v>
      </c>
      <c r="G431" s="56">
        <f t="shared" si="5"/>
        <v>0</v>
      </c>
    </row>
    <row r="432" spans="1:7" ht="9" customHeight="1">
      <c r="A432" s="3"/>
      <c r="B432" s="18"/>
      <c r="C432" s="20"/>
      <c r="D432" s="22"/>
      <c r="E432" s="21"/>
      <c r="F432" s="52"/>
      <c r="G432" s="22"/>
    </row>
    <row r="433" spans="1:7" ht="15.75" customHeight="1">
      <c r="A433" s="13"/>
      <c r="B433" s="126" t="s">
        <v>280</v>
      </c>
      <c r="C433" s="127"/>
      <c r="D433" s="128"/>
      <c r="E433" s="3"/>
      <c r="F433" s="51"/>
      <c r="G433" s="10"/>
    </row>
    <row r="434" spans="1:7" ht="15.75" customHeight="1">
      <c r="A434" s="13"/>
      <c r="B434" s="103" t="s">
        <v>281</v>
      </c>
      <c r="C434" s="104"/>
      <c r="D434" s="105"/>
      <c r="E434" s="3"/>
      <c r="F434" s="51"/>
      <c r="G434" s="10"/>
    </row>
    <row r="435" spans="1:7" ht="15" customHeight="1">
      <c r="A435" s="13"/>
      <c r="B435" s="14" t="s">
        <v>139</v>
      </c>
      <c r="C435" s="15" t="s">
        <v>140</v>
      </c>
      <c r="D435" s="17">
        <v>10000</v>
      </c>
      <c r="E435" s="16"/>
      <c r="F435" s="17"/>
      <c r="G435" s="56">
        <v>10000</v>
      </c>
    </row>
    <row r="436" spans="1:7" ht="15" customHeight="1">
      <c r="A436" s="13"/>
      <c r="B436" s="14" t="s">
        <v>147</v>
      </c>
      <c r="C436" s="15" t="s">
        <v>148</v>
      </c>
      <c r="D436" s="17">
        <v>875</v>
      </c>
      <c r="E436" s="16"/>
      <c r="F436" s="17"/>
      <c r="G436" s="56">
        <v>875</v>
      </c>
    </row>
    <row r="437" spans="2:7" ht="15" customHeight="1">
      <c r="B437" s="14" t="s">
        <v>141</v>
      </c>
      <c r="C437" s="15" t="s">
        <v>142</v>
      </c>
      <c r="D437" s="17">
        <v>54212</v>
      </c>
      <c r="E437" s="16">
        <v>2087</v>
      </c>
      <c r="F437" s="17"/>
      <c r="G437" s="56">
        <v>52125</v>
      </c>
    </row>
    <row r="438" spans="2:7" ht="15" customHeight="1">
      <c r="B438" s="14" t="s">
        <v>151</v>
      </c>
      <c r="C438" s="15" t="s">
        <v>152</v>
      </c>
      <c r="D438" s="17">
        <v>420</v>
      </c>
      <c r="E438" s="16">
        <v>420</v>
      </c>
      <c r="F438" s="17"/>
      <c r="G438" s="56"/>
    </row>
    <row r="439" spans="2:7" ht="15.75" customHeight="1">
      <c r="B439" s="122" t="s">
        <v>143</v>
      </c>
      <c r="C439" s="123"/>
      <c r="D439" s="17">
        <f>SUM(D435:D438)</f>
        <v>65507</v>
      </c>
      <c r="E439" s="16">
        <f>SUM(E435:E438)</f>
        <v>2507</v>
      </c>
      <c r="F439" s="17">
        <f>SUM(F435:F438)</f>
        <v>0</v>
      </c>
      <c r="G439" s="56">
        <f>SUM(G435:G438)</f>
        <v>63000</v>
      </c>
    </row>
    <row r="440" spans="1:7" ht="15.75" customHeight="1" thickBot="1">
      <c r="A440" s="19"/>
      <c r="B440" s="124" t="s">
        <v>282</v>
      </c>
      <c r="C440" s="125"/>
      <c r="D440" s="17">
        <f>SUM(D439)</f>
        <v>65507</v>
      </c>
      <c r="E440" s="16">
        <f>SUM(E439)</f>
        <v>2507</v>
      </c>
      <c r="F440" s="17">
        <f>SUM(F439)</f>
        <v>0</v>
      </c>
      <c r="G440" s="56">
        <f>SUM(G439)</f>
        <v>63000</v>
      </c>
    </row>
    <row r="441" spans="1:7" ht="9.75" customHeight="1">
      <c r="A441" s="3"/>
      <c r="B441" s="18"/>
      <c r="C441" s="20"/>
      <c r="D441" s="22"/>
      <c r="E441" s="21"/>
      <c r="F441" s="52"/>
      <c r="G441" s="22"/>
    </row>
    <row r="442" spans="1:7" ht="15.75" customHeight="1">
      <c r="A442" s="13"/>
      <c r="B442" s="103" t="s">
        <v>283</v>
      </c>
      <c r="C442" s="104"/>
      <c r="D442" s="105"/>
      <c r="E442" s="3"/>
      <c r="F442" s="51"/>
      <c r="G442" s="10"/>
    </row>
    <row r="443" spans="1:7" ht="15" customHeight="1">
      <c r="A443" s="13"/>
      <c r="B443" s="14" t="s">
        <v>139</v>
      </c>
      <c r="C443" s="15" t="s">
        <v>140</v>
      </c>
      <c r="D443" s="17">
        <v>20000</v>
      </c>
      <c r="E443" s="16"/>
      <c r="F443" s="17">
        <v>20000</v>
      </c>
      <c r="G443" s="56"/>
    </row>
    <row r="444" spans="1:7" ht="15" customHeight="1">
      <c r="A444" s="13"/>
      <c r="B444" s="14" t="s">
        <v>141</v>
      </c>
      <c r="C444" s="15" t="s">
        <v>142</v>
      </c>
      <c r="D444" s="17">
        <v>90550</v>
      </c>
      <c r="E444" s="16"/>
      <c r="F444" s="17">
        <v>90550</v>
      </c>
      <c r="G444" s="56"/>
    </row>
    <row r="445" spans="2:7" ht="15.75" customHeight="1">
      <c r="B445" s="122" t="s">
        <v>143</v>
      </c>
      <c r="C445" s="123"/>
      <c r="D445" s="17">
        <f>SUM(D443:D444)</f>
        <v>110550</v>
      </c>
      <c r="E445" s="16">
        <f>SUM(E443:E444)</f>
        <v>0</v>
      </c>
      <c r="F445" s="17">
        <f>SUM(F443:F444)</f>
        <v>110550</v>
      </c>
      <c r="G445" s="56">
        <f>SUM(G443:G444)</f>
        <v>0</v>
      </c>
    </row>
    <row r="446" spans="1:7" ht="31.5" customHeight="1">
      <c r="A446" s="13"/>
      <c r="B446" s="30" t="s">
        <v>284</v>
      </c>
      <c r="C446" s="15" t="s">
        <v>86</v>
      </c>
      <c r="D446" s="17">
        <v>90000</v>
      </c>
      <c r="E446" s="16"/>
      <c r="F446" s="17">
        <v>90000</v>
      </c>
      <c r="G446" s="56"/>
    </row>
    <row r="447" spans="1:7" ht="15.75" customHeight="1">
      <c r="A447" s="13"/>
      <c r="B447" s="122" t="s">
        <v>155</v>
      </c>
      <c r="C447" s="123"/>
      <c r="D447" s="17">
        <f>SUM(D446)</f>
        <v>90000</v>
      </c>
      <c r="E447" s="16">
        <f>SUM(E446)</f>
        <v>0</v>
      </c>
      <c r="F447" s="17">
        <f>SUM(F446)</f>
        <v>90000</v>
      </c>
      <c r="G447" s="56">
        <f>SUM(G446)</f>
        <v>0</v>
      </c>
    </row>
    <row r="448" spans="1:7" ht="15.75" customHeight="1" thickBot="1">
      <c r="A448" s="19"/>
      <c r="B448" s="124" t="s">
        <v>285</v>
      </c>
      <c r="C448" s="125"/>
      <c r="D448" s="17">
        <f>SUM(D445,D447)</f>
        <v>200550</v>
      </c>
      <c r="E448" s="16">
        <f>SUM(E445,E447)</f>
        <v>0</v>
      </c>
      <c r="F448" s="17">
        <f>SUM(F445,F447)</f>
        <v>200550</v>
      </c>
      <c r="G448" s="56">
        <f>SUM(G445,G447)</f>
        <v>0</v>
      </c>
    </row>
    <row r="449" spans="1:7" ht="15.75" customHeight="1">
      <c r="A449" s="3"/>
      <c r="B449" s="124" t="s">
        <v>286</v>
      </c>
      <c r="C449" s="125"/>
      <c r="D449" s="17">
        <f>SUM(D440,D448)</f>
        <v>266057</v>
      </c>
      <c r="E449" s="16">
        <f>SUM(E440,E448)</f>
        <v>2507</v>
      </c>
      <c r="F449" s="17">
        <f>SUM(F440,F448)</f>
        <v>200550</v>
      </c>
      <c r="G449" s="56">
        <f>SUM(G440,G448)</f>
        <v>63000</v>
      </c>
    </row>
    <row r="450" spans="1:7" ht="12" customHeight="1">
      <c r="A450" s="3"/>
      <c r="B450" s="18"/>
      <c r="C450" s="20"/>
      <c r="D450" s="22"/>
      <c r="E450" s="21"/>
      <c r="F450" s="52"/>
      <c r="G450" s="22"/>
    </row>
    <row r="451" spans="1:7" ht="15.75" customHeight="1">
      <c r="A451" s="13"/>
      <c r="B451" s="126" t="s">
        <v>287</v>
      </c>
      <c r="C451" s="127"/>
      <c r="D451" s="128"/>
      <c r="E451" s="3"/>
      <c r="F451" s="51"/>
      <c r="G451" s="10"/>
    </row>
    <row r="452" spans="1:7" ht="15.75" customHeight="1">
      <c r="A452" s="13"/>
      <c r="B452" s="103" t="s">
        <v>288</v>
      </c>
      <c r="C452" s="104"/>
      <c r="D452" s="105"/>
      <c r="E452" s="3"/>
      <c r="F452" s="51"/>
      <c r="G452" s="10"/>
    </row>
    <row r="453" spans="1:7" ht="15" customHeight="1">
      <c r="A453" s="13"/>
      <c r="B453" s="14" t="s">
        <v>146</v>
      </c>
      <c r="C453" s="15" t="s">
        <v>15</v>
      </c>
      <c r="D453" s="17">
        <v>134600</v>
      </c>
      <c r="E453" s="16"/>
      <c r="F453" s="17">
        <v>134600</v>
      </c>
      <c r="G453" s="56"/>
    </row>
    <row r="454" spans="1:7" ht="15" customHeight="1">
      <c r="A454" s="13"/>
      <c r="B454" s="14" t="s">
        <v>147</v>
      </c>
      <c r="C454" s="15" t="s">
        <v>148</v>
      </c>
      <c r="D454" s="17">
        <v>36500</v>
      </c>
      <c r="E454" s="16"/>
      <c r="F454" s="17">
        <v>36500</v>
      </c>
      <c r="G454" s="56"/>
    </row>
    <row r="455" spans="2:7" ht="15" customHeight="1">
      <c r="B455" s="14" t="s">
        <v>141</v>
      </c>
      <c r="C455" s="15" t="s">
        <v>142</v>
      </c>
      <c r="D455" s="17">
        <v>31400</v>
      </c>
      <c r="E455" s="16"/>
      <c r="F455" s="17">
        <v>31400</v>
      </c>
      <c r="G455" s="56"/>
    </row>
    <row r="456" spans="2:7" ht="15" customHeight="1">
      <c r="B456" s="14" t="s">
        <v>149</v>
      </c>
      <c r="C456" s="15" t="s">
        <v>150</v>
      </c>
      <c r="D456" s="17">
        <v>400</v>
      </c>
      <c r="E456" s="16"/>
      <c r="F456" s="17">
        <v>400</v>
      </c>
      <c r="G456" s="56"/>
    </row>
    <row r="457" spans="2:7" ht="15.75" customHeight="1">
      <c r="B457" s="122" t="s">
        <v>143</v>
      </c>
      <c r="C457" s="123"/>
      <c r="D457" s="17">
        <f>SUM(D453:D456)</f>
        <v>202900</v>
      </c>
      <c r="E457" s="16">
        <f>SUM(E453:E456)</f>
        <v>0</v>
      </c>
      <c r="F457" s="17">
        <f>SUM(F453:F456)</f>
        <v>202900</v>
      </c>
      <c r="G457" s="56">
        <f>SUM(G453:G456)</f>
        <v>0</v>
      </c>
    </row>
    <row r="458" spans="2:7" ht="15" customHeight="1">
      <c r="B458" s="14" t="s">
        <v>193</v>
      </c>
      <c r="C458" s="15" t="s">
        <v>194</v>
      </c>
      <c r="D458" s="17">
        <v>13000</v>
      </c>
      <c r="E458" s="16">
        <v>0</v>
      </c>
      <c r="F458" s="17">
        <v>13000</v>
      </c>
      <c r="G458" s="56"/>
    </row>
    <row r="459" spans="2:7" ht="15.75" customHeight="1">
      <c r="B459" s="101" t="s">
        <v>170</v>
      </c>
      <c r="C459" s="109"/>
      <c r="D459" s="42">
        <f>D458</f>
        <v>13000</v>
      </c>
      <c r="E459" s="65">
        <f>E458</f>
        <v>0</v>
      </c>
      <c r="F459" s="66">
        <f>F458</f>
        <v>13000</v>
      </c>
      <c r="G459" s="42">
        <f>G458</f>
        <v>0</v>
      </c>
    </row>
    <row r="460" spans="1:7" ht="15.75" customHeight="1" thickBot="1">
      <c r="A460" s="19"/>
      <c r="B460" s="124" t="s">
        <v>289</v>
      </c>
      <c r="C460" s="125"/>
      <c r="D460" s="17">
        <f>D457+D459</f>
        <v>215900</v>
      </c>
      <c r="E460" s="16">
        <f>E457+E459</f>
        <v>0</v>
      </c>
      <c r="F460" s="17">
        <f>F457+F459</f>
        <v>215900</v>
      </c>
      <c r="G460" s="56">
        <f>G457+G459</f>
        <v>0</v>
      </c>
    </row>
    <row r="461" spans="1:7" ht="15.75" customHeight="1">
      <c r="A461" s="13"/>
      <c r="B461" s="103" t="s">
        <v>290</v>
      </c>
      <c r="C461" s="104"/>
      <c r="D461" s="105"/>
      <c r="E461" s="3"/>
      <c r="F461" s="51"/>
      <c r="G461" s="10"/>
    </row>
    <row r="462" spans="1:7" ht="29.25" customHeight="1">
      <c r="A462" s="13"/>
      <c r="B462" s="30" t="s">
        <v>284</v>
      </c>
      <c r="C462" s="15" t="s">
        <v>86</v>
      </c>
      <c r="D462" s="17">
        <v>553320</v>
      </c>
      <c r="E462" s="16">
        <v>553320</v>
      </c>
      <c r="F462" s="17"/>
      <c r="G462" s="56"/>
    </row>
    <row r="463" spans="1:7" ht="15.75" customHeight="1">
      <c r="A463" s="13"/>
      <c r="B463" s="122" t="s">
        <v>155</v>
      </c>
      <c r="C463" s="123"/>
      <c r="D463" s="17">
        <f aca="true" t="shared" si="6" ref="D463:G464">SUM(D462)</f>
        <v>553320</v>
      </c>
      <c r="E463" s="16">
        <f t="shared" si="6"/>
        <v>553320</v>
      </c>
      <c r="F463" s="17">
        <f t="shared" si="6"/>
        <v>0</v>
      </c>
      <c r="G463" s="56">
        <f t="shared" si="6"/>
        <v>0</v>
      </c>
    </row>
    <row r="464" spans="1:7" ht="15.75" customHeight="1" thickBot="1">
      <c r="A464" s="19"/>
      <c r="B464" s="106" t="s">
        <v>291</v>
      </c>
      <c r="C464" s="107"/>
      <c r="D464" s="34">
        <f t="shared" si="6"/>
        <v>553320</v>
      </c>
      <c r="E464" s="68">
        <f t="shared" si="6"/>
        <v>553320</v>
      </c>
      <c r="F464" s="34">
        <f t="shared" si="6"/>
        <v>0</v>
      </c>
      <c r="G464" s="69">
        <f t="shared" si="6"/>
        <v>0</v>
      </c>
    </row>
    <row r="465" spans="1:7" ht="15.75" customHeight="1">
      <c r="A465" s="3"/>
      <c r="B465" s="18"/>
      <c r="C465" s="20"/>
      <c r="D465" s="22"/>
      <c r="E465" s="22"/>
      <c r="F465" s="22"/>
      <c r="G465" s="22"/>
    </row>
    <row r="466" spans="1:7" ht="21.75" customHeight="1" thickBot="1">
      <c r="A466" s="13"/>
      <c r="B466" s="113" t="s">
        <v>292</v>
      </c>
      <c r="C466" s="114"/>
      <c r="D466" s="114"/>
      <c r="E466" s="114"/>
      <c r="F466" s="115"/>
      <c r="G466" s="136"/>
    </row>
    <row r="467" spans="1:7" ht="30" customHeight="1">
      <c r="A467" s="13"/>
      <c r="B467" s="30" t="s">
        <v>146</v>
      </c>
      <c r="C467" s="15" t="s">
        <v>15</v>
      </c>
      <c r="D467" s="17">
        <v>387272</v>
      </c>
      <c r="E467" s="16">
        <v>387272</v>
      </c>
      <c r="F467" s="59"/>
      <c r="G467" s="59"/>
    </row>
    <row r="468" spans="1:7" ht="15" customHeight="1">
      <c r="A468" s="13"/>
      <c r="B468" s="14" t="s">
        <v>139</v>
      </c>
      <c r="C468" s="15" t="s">
        <v>140</v>
      </c>
      <c r="D468" s="17">
        <v>6448</v>
      </c>
      <c r="E468" s="16">
        <v>6448</v>
      </c>
      <c r="F468" s="17"/>
      <c r="G468" s="17"/>
    </row>
    <row r="469" spans="2:7" ht="15" customHeight="1">
      <c r="B469" s="14" t="s">
        <v>147</v>
      </c>
      <c r="C469" s="15" t="s">
        <v>148</v>
      </c>
      <c r="D469" s="17">
        <v>71150</v>
      </c>
      <c r="E469" s="16">
        <v>71150</v>
      </c>
      <c r="F469" s="17"/>
      <c r="G469" s="17"/>
    </row>
    <row r="470" spans="2:7" ht="15" customHeight="1">
      <c r="B470" s="14" t="s">
        <v>141</v>
      </c>
      <c r="C470" s="15" t="s">
        <v>142</v>
      </c>
      <c r="D470" s="17">
        <v>280923</v>
      </c>
      <c r="E470" s="16">
        <f>230471-6501</f>
        <v>223970</v>
      </c>
      <c r="F470" s="17"/>
      <c r="G470" s="17">
        <f>50452+6501</f>
        <v>56953</v>
      </c>
    </row>
    <row r="471" spans="2:7" ht="15" customHeight="1">
      <c r="B471" s="14" t="s">
        <v>149</v>
      </c>
      <c r="C471" s="15" t="s">
        <v>150</v>
      </c>
      <c r="D471" s="17">
        <v>9700</v>
      </c>
      <c r="E471" s="16">
        <v>9700</v>
      </c>
      <c r="F471" s="17"/>
      <c r="G471" s="17"/>
    </row>
    <row r="472" spans="2:7" ht="15.75" customHeight="1">
      <c r="B472" s="122" t="s">
        <v>143</v>
      </c>
      <c r="C472" s="123"/>
      <c r="D472" s="17">
        <f>SUM(D467:D471)</f>
        <v>755493</v>
      </c>
      <c r="E472" s="16">
        <f>SUM(E467:E471)</f>
        <v>698540</v>
      </c>
      <c r="F472" s="17">
        <f>SUM(F467:F471)</f>
        <v>0</v>
      </c>
      <c r="G472" s="17">
        <f>SUM(G467:G471)</f>
        <v>56953</v>
      </c>
    </row>
    <row r="473" spans="1:7" ht="15" customHeight="1">
      <c r="A473" s="13"/>
      <c r="B473" s="14" t="s">
        <v>156</v>
      </c>
      <c r="C473" s="15" t="s">
        <v>157</v>
      </c>
      <c r="D473" s="17">
        <v>10000</v>
      </c>
      <c r="E473" s="16">
        <v>0</v>
      </c>
      <c r="F473" s="17"/>
      <c r="G473" s="17">
        <v>10000</v>
      </c>
    </row>
    <row r="474" spans="1:7" ht="15.75" customHeight="1">
      <c r="A474" s="13"/>
      <c r="B474" s="14" t="s">
        <v>158</v>
      </c>
      <c r="C474" s="15" t="s">
        <v>159</v>
      </c>
      <c r="D474" s="17">
        <v>12500</v>
      </c>
      <c r="E474" s="16">
        <v>10500</v>
      </c>
      <c r="F474" s="17"/>
      <c r="G474" s="17">
        <v>2000</v>
      </c>
    </row>
    <row r="475" spans="1:7" ht="15" customHeight="1">
      <c r="A475" s="13"/>
      <c r="B475" s="14" t="s">
        <v>160</v>
      </c>
      <c r="C475" s="15" t="s">
        <v>161</v>
      </c>
      <c r="D475" s="17">
        <v>2000</v>
      </c>
      <c r="E475" s="16">
        <v>2000</v>
      </c>
      <c r="F475" s="17"/>
      <c r="G475" s="17"/>
    </row>
    <row r="476" spans="2:7" ht="15" customHeight="1">
      <c r="B476" s="14" t="s">
        <v>162</v>
      </c>
      <c r="C476" s="15" t="s">
        <v>163</v>
      </c>
      <c r="D476" s="17">
        <v>4500</v>
      </c>
      <c r="E476" s="16">
        <v>4500</v>
      </c>
      <c r="F476" s="17"/>
      <c r="G476" s="17"/>
    </row>
    <row r="477" spans="2:7" ht="15" customHeight="1">
      <c r="B477" s="14" t="s">
        <v>293</v>
      </c>
      <c r="C477" s="15" t="s">
        <v>294</v>
      </c>
      <c r="D477" s="17">
        <v>6000</v>
      </c>
      <c r="E477" s="16">
        <v>4000</v>
      </c>
      <c r="F477" s="17"/>
      <c r="G477" s="17">
        <v>2000</v>
      </c>
    </row>
    <row r="478" spans="2:7" ht="15.75" customHeight="1">
      <c r="B478" s="122" t="s">
        <v>170</v>
      </c>
      <c r="C478" s="123"/>
      <c r="D478" s="17">
        <f>D473+D474</f>
        <v>22500</v>
      </c>
      <c r="E478" s="16">
        <f>E473+E474</f>
        <v>10500</v>
      </c>
      <c r="F478" s="17">
        <f>F473+F474</f>
        <v>0</v>
      </c>
      <c r="G478" s="17">
        <f>G473+G474</f>
        <v>12000</v>
      </c>
    </row>
    <row r="479" spans="1:7" ht="31.5" customHeight="1" thickBot="1">
      <c r="A479" s="19"/>
      <c r="B479" s="124" t="s">
        <v>295</v>
      </c>
      <c r="C479" s="135"/>
      <c r="D479" s="17">
        <f>SUM(D472,D478)</f>
        <v>777993</v>
      </c>
      <c r="E479" s="16">
        <f>SUM(E472,E478)</f>
        <v>709040</v>
      </c>
      <c r="F479" s="17">
        <f>SUM(F472,F478)</f>
        <v>0</v>
      </c>
      <c r="G479" s="17">
        <f>SUM(G472,G478)</f>
        <v>68953</v>
      </c>
    </row>
    <row r="480" spans="1:7" ht="15.75" customHeight="1">
      <c r="A480" s="3"/>
      <c r="B480" s="18"/>
      <c r="C480" s="20"/>
      <c r="D480" s="22"/>
      <c r="E480" s="21"/>
      <c r="F480" s="52"/>
      <c r="G480" s="22"/>
    </row>
    <row r="481" spans="1:7" ht="15.75" customHeight="1">
      <c r="A481" s="13"/>
      <c r="B481" s="103" t="s">
        <v>296</v>
      </c>
      <c r="C481" s="104"/>
      <c r="D481" s="105"/>
      <c r="E481" s="3"/>
      <c r="F481" s="13"/>
      <c r="G481" s="10"/>
    </row>
    <row r="482" spans="1:7" ht="30" customHeight="1">
      <c r="A482" s="13"/>
      <c r="B482" s="30" t="s">
        <v>146</v>
      </c>
      <c r="C482" s="15" t="s">
        <v>15</v>
      </c>
      <c r="D482" s="17">
        <v>29600</v>
      </c>
      <c r="E482" s="16"/>
      <c r="F482" s="17">
        <v>29600</v>
      </c>
      <c r="G482" s="17"/>
    </row>
    <row r="483" spans="1:7" ht="15" customHeight="1">
      <c r="A483" s="13"/>
      <c r="B483" s="14" t="s">
        <v>139</v>
      </c>
      <c r="C483" s="15" t="s">
        <v>140</v>
      </c>
      <c r="D483" s="17">
        <v>3000</v>
      </c>
      <c r="E483" s="16"/>
      <c r="F483" s="17">
        <v>3000</v>
      </c>
      <c r="G483" s="17"/>
    </row>
    <row r="484" spans="2:7" ht="15" customHeight="1">
      <c r="B484" s="14" t="s">
        <v>147</v>
      </c>
      <c r="C484" s="15" t="s">
        <v>148</v>
      </c>
      <c r="D484" s="17">
        <v>5400</v>
      </c>
      <c r="E484" s="16"/>
      <c r="F484" s="17">
        <v>5400</v>
      </c>
      <c r="G484" s="17"/>
    </row>
    <row r="485" spans="2:7" ht="15" customHeight="1">
      <c r="B485" s="14" t="s">
        <v>141</v>
      </c>
      <c r="C485" s="15" t="s">
        <v>142</v>
      </c>
      <c r="D485" s="17">
        <v>7100</v>
      </c>
      <c r="E485" s="16"/>
      <c r="F485" s="17">
        <v>7100</v>
      </c>
      <c r="G485" s="17"/>
    </row>
    <row r="486" spans="2:7" ht="15" customHeight="1">
      <c r="B486" s="14" t="s">
        <v>149</v>
      </c>
      <c r="C486" s="15" t="s">
        <v>150</v>
      </c>
      <c r="D486" s="17">
        <v>100</v>
      </c>
      <c r="E486" s="16"/>
      <c r="F486" s="17">
        <v>100</v>
      </c>
      <c r="G486" s="17"/>
    </row>
    <row r="487" spans="2:7" ht="15.75" customHeight="1">
      <c r="B487" s="122" t="s">
        <v>143</v>
      </c>
      <c r="C487" s="123"/>
      <c r="D487" s="17">
        <f>SUM(D482:D486)</f>
        <v>45200</v>
      </c>
      <c r="E487" s="16">
        <f>SUM(E482:E486)</f>
        <v>0</v>
      </c>
      <c r="F487" s="17">
        <f>SUM(F482:F486)</f>
        <v>45200</v>
      </c>
      <c r="G487" s="17">
        <f>SUM(G482:G486)</f>
        <v>0</v>
      </c>
    </row>
    <row r="488" spans="1:7" ht="15.75" customHeight="1" thickBot="1">
      <c r="A488" s="19"/>
      <c r="B488" s="124" t="s">
        <v>297</v>
      </c>
      <c r="C488" s="125"/>
      <c r="D488" s="17">
        <f>SUM(D487)</f>
        <v>45200</v>
      </c>
      <c r="E488" s="16">
        <f>SUM(E487)</f>
        <v>0</v>
      </c>
      <c r="F488" s="17">
        <f>SUM(F487)</f>
        <v>45200</v>
      </c>
      <c r="G488" s="17">
        <f>SUM(G487)</f>
        <v>0</v>
      </c>
    </row>
    <row r="489" spans="1:7" ht="15.75" customHeight="1">
      <c r="A489" s="3"/>
      <c r="B489" s="80"/>
      <c r="C489" s="81"/>
      <c r="D489" s="82"/>
      <c r="E489" s="83"/>
      <c r="F489" s="50"/>
      <c r="G489" s="82"/>
    </row>
    <row r="490" spans="1:7" ht="15.75" customHeight="1">
      <c r="A490" s="13"/>
      <c r="B490" s="103" t="s">
        <v>298</v>
      </c>
      <c r="C490" s="104"/>
      <c r="D490" s="105"/>
      <c r="E490" s="3"/>
      <c r="F490" s="13"/>
      <c r="G490" s="10"/>
    </row>
    <row r="491" spans="1:7" ht="30" customHeight="1">
      <c r="A491" s="13"/>
      <c r="B491" s="30" t="s">
        <v>146</v>
      </c>
      <c r="C491" s="15" t="s">
        <v>15</v>
      </c>
      <c r="D491" s="17">
        <v>170400</v>
      </c>
      <c r="E491" s="16"/>
      <c r="F491" s="17">
        <v>170400</v>
      </c>
      <c r="G491" s="17"/>
    </row>
    <row r="492" spans="1:7" ht="15" customHeight="1">
      <c r="A492" s="13"/>
      <c r="B492" s="14" t="s">
        <v>139</v>
      </c>
      <c r="C492" s="15" t="s">
        <v>140</v>
      </c>
      <c r="D492" s="17">
        <v>6800</v>
      </c>
      <c r="E492" s="16"/>
      <c r="F492" s="17">
        <v>6800</v>
      </c>
      <c r="G492" s="17"/>
    </row>
    <row r="493" spans="2:7" ht="15" customHeight="1">
      <c r="B493" s="14" t="s">
        <v>147</v>
      </c>
      <c r="C493" s="15" t="s">
        <v>148</v>
      </c>
      <c r="D493" s="17">
        <v>32840</v>
      </c>
      <c r="E493" s="16"/>
      <c r="F493" s="17">
        <v>32840</v>
      </c>
      <c r="G493" s="17"/>
    </row>
    <row r="494" spans="2:7" ht="15" customHeight="1">
      <c r="B494" s="14" t="s">
        <v>141</v>
      </c>
      <c r="C494" s="15" t="s">
        <v>142</v>
      </c>
      <c r="D494" s="17">
        <v>76185</v>
      </c>
      <c r="E494" s="16"/>
      <c r="F494" s="17">
        <v>76185</v>
      </c>
      <c r="G494" s="17"/>
    </row>
    <row r="495" spans="2:7" ht="15" customHeight="1">
      <c r="B495" s="14" t="s">
        <v>149</v>
      </c>
      <c r="C495" s="15" t="s">
        <v>150</v>
      </c>
      <c r="D495" s="17">
        <v>870</v>
      </c>
      <c r="E495" s="16"/>
      <c r="F495" s="17">
        <v>870</v>
      </c>
      <c r="G495" s="17"/>
    </row>
    <row r="496" spans="2:7" ht="15" customHeight="1">
      <c r="B496" s="14" t="s">
        <v>151</v>
      </c>
      <c r="C496" s="15" t="s">
        <v>152</v>
      </c>
      <c r="D496" s="17">
        <v>3000</v>
      </c>
      <c r="E496" s="16"/>
      <c r="F496" s="17">
        <v>3000</v>
      </c>
      <c r="G496" s="17"/>
    </row>
    <row r="497" spans="2:7" ht="15.75" customHeight="1">
      <c r="B497" s="122" t="s">
        <v>143</v>
      </c>
      <c r="C497" s="123"/>
      <c r="D497" s="17">
        <f>SUM(D491:D496)</f>
        <v>290095</v>
      </c>
      <c r="E497" s="16">
        <f>SUM(E491:E496)</f>
        <v>0</v>
      </c>
      <c r="F497" s="17">
        <f>SUM(F491:F496)</f>
        <v>290095</v>
      </c>
      <c r="G497" s="17">
        <f>SUM(G491:G496)</f>
        <v>0</v>
      </c>
    </row>
    <row r="498" spans="1:7" ht="30.75" customHeight="1">
      <c r="A498" s="13"/>
      <c r="B498" s="30" t="s">
        <v>153</v>
      </c>
      <c r="C498" s="15" t="s">
        <v>154</v>
      </c>
      <c r="D498" s="17">
        <v>305</v>
      </c>
      <c r="E498" s="16"/>
      <c r="F498" s="17">
        <v>305</v>
      </c>
      <c r="G498" s="17"/>
    </row>
    <row r="499" spans="1:7" ht="15.75" customHeight="1">
      <c r="A499" s="13"/>
      <c r="B499" s="122" t="s">
        <v>155</v>
      </c>
      <c r="C499" s="123"/>
      <c r="D499" s="17">
        <f>SUM(D498)</f>
        <v>305</v>
      </c>
      <c r="E499" s="16">
        <f>SUM(E498)</f>
        <v>0</v>
      </c>
      <c r="F499" s="17">
        <f>SUM(F498)</f>
        <v>305</v>
      </c>
      <c r="G499" s="17">
        <f>SUM(G498)</f>
        <v>0</v>
      </c>
    </row>
    <row r="500" spans="1:7" ht="15" customHeight="1">
      <c r="A500" s="13"/>
      <c r="B500" s="14" t="s">
        <v>158</v>
      </c>
      <c r="C500" s="15" t="s">
        <v>159</v>
      </c>
      <c r="D500" s="17">
        <v>30000</v>
      </c>
      <c r="E500" s="16"/>
      <c r="F500" s="17">
        <v>30000</v>
      </c>
      <c r="G500" s="17"/>
    </row>
    <row r="501" spans="1:7" ht="15.75" customHeight="1">
      <c r="A501" s="13"/>
      <c r="B501" s="14" t="s">
        <v>186</v>
      </c>
      <c r="C501" s="15" t="s">
        <v>187</v>
      </c>
      <c r="D501" s="17">
        <v>30000</v>
      </c>
      <c r="E501" s="16"/>
      <c r="F501" s="17">
        <v>30000</v>
      </c>
      <c r="G501" s="17"/>
    </row>
    <row r="502" spans="1:7" ht="15.75" customHeight="1">
      <c r="A502" s="13"/>
      <c r="B502" s="122" t="s">
        <v>170</v>
      </c>
      <c r="C502" s="123"/>
      <c r="D502" s="17">
        <f>D500</f>
        <v>30000</v>
      </c>
      <c r="E502" s="16">
        <f>E500</f>
        <v>0</v>
      </c>
      <c r="F502" s="17">
        <f>F500</f>
        <v>30000</v>
      </c>
      <c r="G502" s="17">
        <f>G500</f>
        <v>0</v>
      </c>
    </row>
    <row r="503" spans="1:7" ht="15.75" customHeight="1" thickBot="1">
      <c r="A503" s="19"/>
      <c r="B503" s="124" t="s">
        <v>299</v>
      </c>
      <c r="C503" s="125"/>
      <c r="D503" s="17">
        <f>SUM(D497,D499,D502)</f>
        <v>320400</v>
      </c>
      <c r="E503" s="16">
        <f>SUM(E497,E499,E502)</f>
        <v>0</v>
      </c>
      <c r="F503" s="17">
        <f>SUM(F497,F499,F502)</f>
        <v>320400</v>
      </c>
      <c r="G503" s="17">
        <f>SUM(G497,G499,G502)</f>
        <v>0</v>
      </c>
    </row>
    <row r="504" spans="1:7" ht="15.75" customHeight="1">
      <c r="A504" s="3"/>
      <c r="B504" s="18"/>
      <c r="C504" s="20"/>
      <c r="D504" s="22"/>
      <c r="E504" s="21"/>
      <c r="F504" s="52"/>
      <c r="G504" s="22"/>
    </row>
    <row r="505" spans="1:7" ht="15.75" customHeight="1">
      <c r="A505" s="13"/>
      <c r="B505" s="103" t="s">
        <v>300</v>
      </c>
      <c r="C505" s="104"/>
      <c r="D505" s="105"/>
      <c r="E505" s="3"/>
      <c r="F505" s="13"/>
      <c r="G505" s="10"/>
    </row>
    <row r="506" spans="1:7" ht="29.25" customHeight="1">
      <c r="A506" s="13"/>
      <c r="B506" s="30" t="s">
        <v>146</v>
      </c>
      <c r="C506" s="15" t="s">
        <v>15</v>
      </c>
      <c r="D506" s="17">
        <v>377800</v>
      </c>
      <c r="E506" s="16">
        <v>377800</v>
      </c>
      <c r="F506" s="17"/>
      <c r="G506" s="17"/>
    </row>
    <row r="507" spans="1:7" ht="15" customHeight="1">
      <c r="A507" s="13"/>
      <c r="B507" s="14" t="s">
        <v>139</v>
      </c>
      <c r="C507" s="15" t="s">
        <v>140</v>
      </c>
      <c r="D507" s="17">
        <v>24000</v>
      </c>
      <c r="E507" s="16">
        <v>24000</v>
      </c>
      <c r="F507" s="17"/>
      <c r="G507" s="17"/>
    </row>
    <row r="508" spans="2:7" ht="15" customHeight="1">
      <c r="B508" s="14" t="s">
        <v>147</v>
      </c>
      <c r="C508" s="15" t="s">
        <v>148</v>
      </c>
      <c r="D508" s="17">
        <v>69992</v>
      </c>
      <c r="E508" s="16">
        <v>69992</v>
      </c>
      <c r="F508" s="17"/>
      <c r="G508" s="17"/>
    </row>
    <row r="509" spans="2:7" ht="15" customHeight="1">
      <c r="B509" s="14" t="s">
        <v>141</v>
      </c>
      <c r="C509" s="15" t="s">
        <v>142</v>
      </c>
      <c r="D509" s="17">
        <v>149603</v>
      </c>
      <c r="E509" s="16">
        <v>149603</v>
      </c>
      <c r="F509" s="17"/>
      <c r="G509" s="17"/>
    </row>
    <row r="510" spans="2:7" ht="15" customHeight="1">
      <c r="B510" s="14" t="s">
        <v>149</v>
      </c>
      <c r="C510" s="15" t="s">
        <v>150</v>
      </c>
      <c r="D510" s="17">
        <v>1720</v>
      </c>
      <c r="E510" s="16">
        <v>1720</v>
      </c>
      <c r="F510" s="17"/>
      <c r="G510" s="17"/>
    </row>
    <row r="511" spans="2:7" ht="15.75" customHeight="1">
      <c r="B511" s="122" t="s">
        <v>143</v>
      </c>
      <c r="C511" s="123"/>
      <c r="D511" s="17">
        <f>SUM(D506:D510)</f>
        <v>623115</v>
      </c>
      <c r="E511" s="16">
        <f>SUM(E506:E510)</f>
        <v>623115</v>
      </c>
      <c r="F511" s="17">
        <f>SUM(F506:F510)</f>
        <v>0</v>
      </c>
      <c r="G511" s="17">
        <f>SUM(G506:G510)</f>
        <v>0</v>
      </c>
    </row>
    <row r="512" spans="1:7" ht="15.75" customHeight="1" thickBot="1">
      <c r="A512" s="19"/>
      <c r="B512" s="124" t="s">
        <v>301</v>
      </c>
      <c r="C512" s="125"/>
      <c r="D512" s="17">
        <f>SUM(D511)</f>
        <v>623115</v>
      </c>
      <c r="E512" s="16">
        <f>SUM(E511)</f>
        <v>623115</v>
      </c>
      <c r="F512" s="17">
        <f>SUM(F511)</f>
        <v>0</v>
      </c>
      <c r="G512" s="17">
        <f>SUM(G511)</f>
        <v>0</v>
      </c>
    </row>
    <row r="513" spans="1:7" ht="15.75" customHeight="1">
      <c r="A513" s="13"/>
      <c r="B513" s="103" t="s">
        <v>302</v>
      </c>
      <c r="C513" s="104"/>
      <c r="D513" s="105"/>
      <c r="E513" s="3"/>
      <c r="F513" s="13"/>
      <c r="G513" s="10"/>
    </row>
    <row r="514" spans="1:7" ht="30" customHeight="1">
      <c r="A514" s="13"/>
      <c r="B514" s="30" t="s">
        <v>146</v>
      </c>
      <c r="C514" s="15" t="s">
        <v>15</v>
      </c>
      <c r="D514" s="17">
        <v>40100</v>
      </c>
      <c r="E514" s="16"/>
      <c r="F514" s="17">
        <v>40100</v>
      </c>
      <c r="G514" s="17"/>
    </row>
    <row r="515" spans="1:7" ht="15" customHeight="1">
      <c r="A515" s="13"/>
      <c r="B515" s="14" t="s">
        <v>139</v>
      </c>
      <c r="C515" s="15" t="s">
        <v>140</v>
      </c>
      <c r="D515" s="17">
        <v>15000</v>
      </c>
      <c r="E515" s="16"/>
      <c r="F515" s="17">
        <v>15000</v>
      </c>
      <c r="G515" s="17"/>
    </row>
    <row r="516" spans="2:7" ht="15" customHeight="1">
      <c r="B516" s="14" t="s">
        <v>147</v>
      </c>
      <c r="C516" s="15" t="s">
        <v>148</v>
      </c>
      <c r="D516" s="17">
        <v>7900</v>
      </c>
      <c r="E516" s="16"/>
      <c r="F516" s="17">
        <v>7900</v>
      </c>
      <c r="G516" s="17"/>
    </row>
    <row r="517" spans="2:7" ht="15" customHeight="1">
      <c r="B517" s="14" t="s">
        <v>141</v>
      </c>
      <c r="C517" s="15" t="s">
        <v>142</v>
      </c>
      <c r="D517" s="17">
        <v>166800</v>
      </c>
      <c r="E517" s="16"/>
      <c r="F517" s="17">
        <v>166800</v>
      </c>
      <c r="G517" s="17"/>
    </row>
    <row r="518" spans="2:7" ht="15" customHeight="1">
      <c r="B518" s="14" t="s">
        <v>149</v>
      </c>
      <c r="C518" s="15" t="s">
        <v>150</v>
      </c>
      <c r="D518" s="17">
        <v>200</v>
      </c>
      <c r="E518" s="16"/>
      <c r="F518" s="17">
        <v>200</v>
      </c>
      <c r="G518" s="17"/>
    </row>
    <row r="519" spans="2:7" ht="15.75" customHeight="1">
      <c r="B519" s="122" t="s">
        <v>143</v>
      </c>
      <c r="C519" s="123"/>
      <c r="D519" s="17">
        <f>SUM(D514:D518)</f>
        <v>230000</v>
      </c>
      <c r="E519" s="16">
        <f>SUM(E514:E518)</f>
        <v>0</v>
      </c>
      <c r="F519" s="17">
        <f>SUM(F514:F518)</f>
        <v>230000</v>
      </c>
      <c r="G519" s="17">
        <f>SUM(G514:G518)</f>
        <v>0</v>
      </c>
    </row>
    <row r="520" spans="1:7" ht="31.5" customHeight="1">
      <c r="A520" s="13"/>
      <c r="B520" s="30" t="s">
        <v>153</v>
      </c>
      <c r="C520" s="15" t="s">
        <v>154</v>
      </c>
      <c r="D520" s="17">
        <v>1200</v>
      </c>
      <c r="E520" s="16"/>
      <c r="F520" s="17">
        <v>1200</v>
      </c>
      <c r="G520" s="17"/>
    </row>
    <row r="521" spans="1:7" ht="15.75" customHeight="1">
      <c r="A521" s="13"/>
      <c r="B521" s="122" t="s">
        <v>155</v>
      </c>
      <c r="C521" s="123"/>
      <c r="D521" s="17">
        <f>SUM(D520)</f>
        <v>1200</v>
      </c>
      <c r="E521" s="16">
        <f>SUM(E520)</f>
        <v>0</v>
      </c>
      <c r="F521" s="17">
        <f>SUM(F520)</f>
        <v>1200</v>
      </c>
      <c r="G521" s="17">
        <f>SUM(G520)</f>
        <v>0</v>
      </c>
    </row>
    <row r="522" spans="1:7" ht="15" customHeight="1">
      <c r="A522" s="13"/>
      <c r="B522" s="14" t="s">
        <v>158</v>
      </c>
      <c r="C522" s="15" t="s">
        <v>159</v>
      </c>
      <c r="D522" s="17">
        <v>20000</v>
      </c>
      <c r="E522" s="16"/>
      <c r="F522" s="17">
        <v>20000</v>
      </c>
      <c r="G522" s="17"/>
    </row>
    <row r="523" spans="1:7" ht="15.75" customHeight="1">
      <c r="A523" s="13"/>
      <c r="B523" s="14" t="s">
        <v>193</v>
      </c>
      <c r="C523" s="15" t="s">
        <v>194</v>
      </c>
      <c r="D523" s="17">
        <v>20000</v>
      </c>
      <c r="E523" s="16"/>
      <c r="F523" s="17">
        <v>20000</v>
      </c>
      <c r="G523" s="17"/>
    </row>
    <row r="524" spans="1:7" ht="15.75" customHeight="1">
      <c r="A524" s="13"/>
      <c r="B524" s="122" t="s">
        <v>170</v>
      </c>
      <c r="C524" s="123"/>
      <c r="D524" s="17">
        <f>D522</f>
        <v>20000</v>
      </c>
      <c r="E524" s="16">
        <f>E522</f>
        <v>0</v>
      </c>
      <c r="F524" s="17">
        <f>F522</f>
        <v>20000</v>
      </c>
      <c r="G524" s="17">
        <f>G522</f>
        <v>0</v>
      </c>
    </row>
    <row r="525" spans="1:7" ht="15.75" customHeight="1" thickBot="1">
      <c r="A525" s="19"/>
      <c r="B525" s="124" t="s">
        <v>303</v>
      </c>
      <c r="C525" s="125"/>
      <c r="D525" s="17">
        <f>SUM(D519,D521,D524)</f>
        <v>251200</v>
      </c>
      <c r="E525" s="16">
        <f>SUM(E519,E521,E524)</f>
        <v>0</v>
      </c>
      <c r="F525" s="17">
        <f>SUM(F519,F521,F524)</f>
        <v>251200</v>
      </c>
      <c r="G525" s="17">
        <f>SUM(G519,G521,G524)</f>
        <v>0</v>
      </c>
    </row>
    <row r="526" spans="1:7" ht="15.75" customHeight="1" thickBot="1">
      <c r="A526" s="3"/>
      <c r="B526" s="124" t="s">
        <v>304</v>
      </c>
      <c r="C526" s="125"/>
      <c r="D526" s="49">
        <f>SUM(D460,D464,D479,D488,D503,D512,D525)</f>
        <v>2787128</v>
      </c>
      <c r="E526" s="54">
        <f>SUM(E460,E464,E479,E488,E503,E512,E525)</f>
        <v>1885475</v>
      </c>
      <c r="F526" s="49">
        <f>SUM(F460,F464,F479,F488,F503,F512,F525)</f>
        <v>832700</v>
      </c>
      <c r="G526" s="49">
        <f>SUM(G460,G464,G479,G488,G503,G512,G525)</f>
        <v>68953</v>
      </c>
    </row>
    <row r="527" spans="1:7" ht="15.75" customHeight="1" thickBot="1">
      <c r="A527" s="3"/>
      <c r="B527" s="120" t="s">
        <v>305</v>
      </c>
      <c r="C527" s="121"/>
      <c r="D527" s="53">
        <f>SUM(D431,D449,D526)</f>
        <v>3083105</v>
      </c>
      <c r="E527" s="63">
        <f>SUM(E431,E449,E526)</f>
        <v>1887982</v>
      </c>
      <c r="F527" s="53">
        <f>SUM(F431,F449,F526)</f>
        <v>1063170</v>
      </c>
      <c r="G527" s="53">
        <f>SUM(G431,G449,G526)</f>
        <v>131953</v>
      </c>
    </row>
    <row r="528" spans="1:7" ht="15.75" customHeight="1">
      <c r="A528" s="3"/>
      <c r="B528" s="85"/>
      <c r="C528" s="20"/>
      <c r="D528" s="21"/>
      <c r="E528" s="21"/>
      <c r="F528" s="21"/>
      <c r="G528" s="21"/>
    </row>
    <row r="529" spans="1:7" ht="15.75" customHeight="1" thickBot="1">
      <c r="A529" s="13"/>
      <c r="B529" s="132" t="s">
        <v>306</v>
      </c>
      <c r="C529" s="133"/>
      <c r="D529" s="133"/>
      <c r="E529" s="133"/>
      <c r="F529" s="133"/>
      <c r="G529" s="134"/>
    </row>
    <row r="530" spans="1:7" ht="15.75" customHeight="1">
      <c r="A530" s="13"/>
      <c r="B530" s="126" t="s">
        <v>307</v>
      </c>
      <c r="C530" s="127"/>
      <c r="D530" s="128"/>
      <c r="E530" s="3"/>
      <c r="F530" s="3"/>
      <c r="G530" s="10"/>
    </row>
    <row r="531" spans="1:7" ht="15.75" customHeight="1" thickBot="1">
      <c r="A531" s="13"/>
      <c r="B531" s="103" t="s">
        <v>308</v>
      </c>
      <c r="C531" s="104"/>
      <c r="D531" s="105"/>
      <c r="E531" s="3"/>
      <c r="F531" s="3"/>
      <c r="G531" s="10"/>
    </row>
    <row r="532" spans="1:7" ht="15" customHeight="1">
      <c r="A532" s="13"/>
      <c r="B532" s="14" t="s">
        <v>139</v>
      </c>
      <c r="C532" s="15" t="s">
        <v>140</v>
      </c>
      <c r="D532" s="17">
        <v>5500</v>
      </c>
      <c r="E532" s="16"/>
      <c r="F532" s="59">
        <v>5500</v>
      </c>
      <c r="G532" s="56"/>
    </row>
    <row r="533" spans="1:7" ht="15" customHeight="1">
      <c r="A533" s="13"/>
      <c r="B533" s="14" t="s">
        <v>141</v>
      </c>
      <c r="C533" s="15" t="s">
        <v>142</v>
      </c>
      <c r="D533" s="17">
        <v>10700</v>
      </c>
      <c r="E533" s="16"/>
      <c r="F533" s="17">
        <v>10700</v>
      </c>
      <c r="G533" s="56"/>
    </row>
    <row r="534" spans="2:7" ht="15.75" customHeight="1">
      <c r="B534" s="122" t="s">
        <v>143</v>
      </c>
      <c r="C534" s="123"/>
      <c r="D534" s="17">
        <f>SUM(D532:D533)</f>
        <v>16200</v>
      </c>
      <c r="E534" s="16">
        <f>SUM(E532:E533)</f>
        <v>0</v>
      </c>
      <c r="F534" s="17">
        <f>SUM(F532:F533)</f>
        <v>16200</v>
      </c>
      <c r="G534" s="56">
        <f>SUM(G532:G533)</f>
        <v>0</v>
      </c>
    </row>
    <row r="535" spans="1:7" ht="21.75" customHeight="1" thickBot="1">
      <c r="A535" s="19"/>
      <c r="B535" s="122" t="s">
        <v>351</v>
      </c>
      <c r="C535" s="131"/>
      <c r="D535" s="17">
        <f aca="true" t="shared" si="7" ref="D535:G536">SUM(D534)</f>
        <v>16200</v>
      </c>
      <c r="E535" s="16">
        <f t="shared" si="7"/>
        <v>0</v>
      </c>
      <c r="F535" s="17">
        <f t="shared" si="7"/>
        <v>16200</v>
      </c>
      <c r="G535" s="56">
        <f t="shared" si="7"/>
        <v>0</v>
      </c>
    </row>
    <row r="536" spans="1:7" ht="15.75" customHeight="1">
      <c r="A536" s="3"/>
      <c r="B536" s="122" t="s">
        <v>352</v>
      </c>
      <c r="C536" s="131"/>
      <c r="D536" s="17">
        <f t="shared" si="7"/>
        <v>16200</v>
      </c>
      <c r="E536" s="16">
        <f t="shared" si="7"/>
        <v>0</v>
      </c>
      <c r="F536" s="17">
        <f t="shared" si="7"/>
        <v>16200</v>
      </c>
      <c r="G536" s="56">
        <f t="shared" si="7"/>
        <v>0</v>
      </c>
    </row>
    <row r="537" spans="1:7" ht="15.75" customHeight="1">
      <c r="A537" s="3"/>
      <c r="B537" s="18"/>
      <c r="C537" s="20"/>
      <c r="D537" s="22"/>
      <c r="E537" s="21"/>
      <c r="F537" s="52"/>
      <c r="G537" s="22"/>
    </row>
    <row r="538" spans="1:7" ht="15.75" customHeight="1">
      <c r="A538" s="13"/>
      <c r="B538" s="126" t="s">
        <v>309</v>
      </c>
      <c r="C538" s="127"/>
      <c r="D538" s="128"/>
      <c r="E538" s="3"/>
      <c r="F538" s="51"/>
      <c r="G538" s="10"/>
    </row>
    <row r="539" spans="1:7" ht="15.75" customHeight="1">
      <c r="A539" s="13"/>
      <c r="B539" s="103" t="s">
        <v>310</v>
      </c>
      <c r="C539" s="104"/>
      <c r="D539" s="105"/>
      <c r="E539" s="3"/>
      <c r="F539" s="51"/>
      <c r="G539" s="10"/>
    </row>
    <row r="540" spans="1:7" ht="15" customHeight="1">
      <c r="A540" s="13"/>
      <c r="B540" s="14" t="s">
        <v>139</v>
      </c>
      <c r="C540" s="15" t="s">
        <v>140</v>
      </c>
      <c r="D540" s="17">
        <v>35000</v>
      </c>
      <c r="E540" s="16"/>
      <c r="F540" s="17">
        <v>35000</v>
      </c>
      <c r="G540" s="56"/>
    </row>
    <row r="541" spans="1:7" ht="15" customHeight="1">
      <c r="A541" s="13"/>
      <c r="B541" s="14" t="s">
        <v>141</v>
      </c>
      <c r="C541" s="15" t="s">
        <v>142</v>
      </c>
      <c r="D541" s="17">
        <v>656200</v>
      </c>
      <c r="E541" s="16"/>
      <c r="F541" s="17">
        <v>656200</v>
      </c>
      <c r="G541" s="56"/>
    </row>
    <row r="542" spans="2:7" ht="15.75" customHeight="1">
      <c r="B542" s="122" t="s">
        <v>143</v>
      </c>
      <c r="C542" s="123"/>
      <c r="D542" s="17">
        <f>SUM(D540:D541)</f>
        <v>691200</v>
      </c>
      <c r="E542" s="16">
        <f>SUM(E540:E541)</f>
        <v>0</v>
      </c>
      <c r="F542" s="17">
        <f>SUM(F540:F541)</f>
        <v>691200</v>
      </c>
      <c r="G542" s="56">
        <f>SUM(G540:G541)</f>
        <v>0</v>
      </c>
    </row>
    <row r="543" spans="1:7" ht="15.75" customHeight="1" thickBot="1">
      <c r="A543" s="19"/>
      <c r="B543" s="124" t="s">
        <v>311</v>
      </c>
      <c r="C543" s="125"/>
      <c r="D543" s="17">
        <f>SUM(D542)</f>
        <v>691200</v>
      </c>
      <c r="E543" s="16">
        <f>SUM(E542)</f>
        <v>0</v>
      </c>
      <c r="F543" s="17">
        <f>SUM(F542)</f>
        <v>691200</v>
      </c>
      <c r="G543" s="56">
        <f>SUM(G542)</f>
        <v>0</v>
      </c>
    </row>
    <row r="544" spans="1:7" ht="11.25" customHeight="1">
      <c r="A544" s="3"/>
      <c r="B544" s="18"/>
      <c r="C544" s="20"/>
      <c r="D544" s="22"/>
      <c r="E544" s="21"/>
      <c r="F544" s="52"/>
      <c r="G544" s="22"/>
    </row>
    <row r="545" spans="1:7" ht="15.75" customHeight="1">
      <c r="A545" s="13"/>
      <c r="B545" s="103" t="s">
        <v>312</v>
      </c>
      <c r="C545" s="104"/>
      <c r="D545" s="105"/>
      <c r="E545" s="3"/>
      <c r="F545" s="51"/>
      <c r="G545" s="10"/>
    </row>
    <row r="546" spans="1:7" ht="15" customHeight="1">
      <c r="A546" s="13"/>
      <c r="B546" s="14" t="s">
        <v>139</v>
      </c>
      <c r="C546" s="15" t="s">
        <v>140</v>
      </c>
      <c r="D546" s="17">
        <v>6000</v>
      </c>
      <c r="E546" s="16"/>
      <c r="F546" s="17">
        <v>6000</v>
      </c>
      <c r="G546" s="56"/>
    </row>
    <row r="547" spans="1:7" ht="15" customHeight="1">
      <c r="A547" s="13"/>
      <c r="B547" s="14" t="s">
        <v>147</v>
      </c>
      <c r="C547" s="15" t="s">
        <v>148</v>
      </c>
      <c r="D547" s="17">
        <v>760</v>
      </c>
      <c r="E547" s="16"/>
      <c r="F547" s="17">
        <v>760</v>
      </c>
      <c r="G547" s="56"/>
    </row>
    <row r="548" spans="2:7" ht="15" customHeight="1">
      <c r="B548" s="14" t="s">
        <v>141</v>
      </c>
      <c r="C548" s="15" t="s">
        <v>142</v>
      </c>
      <c r="D548" s="17">
        <v>5560</v>
      </c>
      <c r="E548" s="16"/>
      <c r="F548" s="17">
        <v>5560</v>
      </c>
      <c r="G548" s="56"/>
    </row>
    <row r="549" spans="2:7" ht="15.75" customHeight="1">
      <c r="B549" s="122" t="s">
        <v>143</v>
      </c>
      <c r="C549" s="123"/>
      <c r="D549" s="17">
        <f>SUM(D546:D548)</f>
        <v>12320</v>
      </c>
      <c r="E549" s="16">
        <f>SUM(E546:E548)</f>
        <v>0</v>
      </c>
      <c r="F549" s="17">
        <f>SUM(F546:F548)</f>
        <v>12320</v>
      </c>
      <c r="G549" s="56">
        <f>SUM(G546:G548)</f>
        <v>0</v>
      </c>
    </row>
    <row r="550" spans="1:7" ht="15" customHeight="1">
      <c r="A550" s="13"/>
      <c r="B550" s="14" t="s">
        <v>156</v>
      </c>
      <c r="C550" s="15" t="s">
        <v>157</v>
      </c>
      <c r="D550" s="17">
        <v>35000</v>
      </c>
      <c r="E550" s="16"/>
      <c r="F550" s="17">
        <v>35000</v>
      </c>
      <c r="G550" s="56"/>
    </row>
    <row r="551" spans="1:7" ht="15.75" customHeight="1">
      <c r="A551" s="13"/>
      <c r="B551" s="122" t="s">
        <v>170</v>
      </c>
      <c r="C551" s="123"/>
      <c r="D551" s="17">
        <f>SUM(D550)</f>
        <v>35000</v>
      </c>
      <c r="E551" s="16">
        <f>SUM(E550)</f>
        <v>0</v>
      </c>
      <c r="F551" s="17">
        <f>SUM(F550)</f>
        <v>35000</v>
      </c>
      <c r="G551" s="56">
        <f>SUM(G550)</f>
        <v>0</v>
      </c>
    </row>
    <row r="552" spans="1:7" ht="15.75" customHeight="1" thickBot="1">
      <c r="A552" s="19"/>
      <c r="B552" s="124" t="s">
        <v>313</v>
      </c>
      <c r="C552" s="125"/>
      <c r="D552" s="17">
        <f>SUM(D549,D551)</f>
        <v>47320</v>
      </c>
      <c r="E552" s="16">
        <f>SUM(E549,E551)</f>
        <v>0</v>
      </c>
      <c r="F552" s="17">
        <f>SUM(F549,F551)</f>
        <v>47320</v>
      </c>
      <c r="G552" s="56">
        <f>SUM(G549,G551)</f>
        <v>0</v>
      </c>
    </row>
    <row r="553" spans="1:7" ht="15.75" customHeight="1">
      <c r="A553" s="3"/>
      <c r="B553" s="124" t="s">
        <v>314</v>
      </c>
      <c r="C553" s="125"/>
      <c r="D553" s="17">
        <f>SUM(D543,D552)</f>
        <v>738520</v>
      </c>
      <c r="E553" s="16">
        <f>SUM(E543,E552)</f>
        <v>0</v>
      </c>
      <c r="F553" s="17">
        <f>SUM(F543,F552)</f>
        <v>738520</v>
      </c>
      <c r="G553" s="56">
        <f>SUM(G543,G552)</f>
        <v>0</v>
      </c>
    </row>
    <row r="554" spans="1:7" ht="15.75" customHeight="1">
      <c r="A554" s="13"/>
      <c r="B554" s="126" t="s">
        <v>315</v>
      </c>
      <c r="C554" s="127"/>
      <c r="D554" s="128"/>
      <c r="E554" s="3"/>
      <c r="F554" s="51"/>
      <c r="G554" s="10"/>
    </row>
    <row r="555" spans="1:7" ht="15.75" customHeight="1">
      <c r="A555" s="13"/>
      <c r="B555" s="103" t="s">
        <v>316</v>
      </c>
      <c r="C555" s="104"/>
      <c r="D555" s="105"/>
      <c r="E555" s="3"/>
      <c r="F555" s="51"/>
      <c r="G555" s="10"/>
    </row>
    <row r="556" spans="1:7" ht="29.25" customHeight="1">
      <c r="A556" s="13"/>
      <c r="B556" s="30" t="s">
        <v>146</v>
      </c>
      <c r="C556" s="15" t="s">
        <v>15</v>
      </c>
      <c r="D556" s="17">
        <v>185352</v>
      </c>
      <c r="E556" s="16"/>
      <c r="F556" s="17">
        <v>185352</v>
      </c>
      <c r="G556" s="56"/>
    </row>
    <row r="557" spans="1:7" ht="15" customHeight="1">
      <c r="A557" s="13"/>
      <c r="B557" s="14" t="s">
        <v>139</v>
      </c>
      <c r="C557" s="15" t="s">
        <v>140</v>
      </c>
      <c r="D557" s="17">
        <v>9500</v>
      </c>
      <c r="E557" s="16"/>
      <c r="F557" s="17">
        <v>9500</v>
      </c>
      <c r="G557" s="56"/>
    </row>
    <row r="558" spans="2:7" ht="15" customHeight="1">
      <c r="B558" s="14" t="s">
        <v>147</v>
      </c>
      <c r="C558" s="15" t="s">
        <v>148</v>
      </c>
      <c r="D558" s="17">
        <v>35850</v>
      </c>
      <c r="E558" s="16"/>
      <c r="F558" s="17">
        <v>35850</v>
      </c>
      <c r="G558" s="56"/>
    </row>
    <row r="559" spans="2:7" ht="15" customHeight="1">
      <c r="B559" s="14" t="s">
        <v>141</v>
      </c>
      <c r="C559" s="15" t="s">
        <v>142</v>
      </c>
      <c r="D559" s="17">
        <v>40298</v>
      </c>
      <c r="E559" s="16"/>
      <c r="F559" s="17">
        <v>40298</v>
      </c>
      <c r="G559" s="56"/>
    </row>
    <row r="560" spans="2:7" ht="15" customHeight="1">
      <c r="B560" s="14" t="s">
        <v>149</v>
      </c>
      <c r="C560" s="15" t="s">
        <v>150</v>
      </c>
      <c r="D560" s="17">
        <v>2000</v>
      </c>
      <c r="E560" s="16"/>
      <c r="F560" s="17">
        <v>2000</v>
      </c>
      <c r="G560" s="56"/>
    </row>
    <row r="561" spans="2:7" ht="15.75" customHeight="1">
      <c r="B561" s="122" t="s">
        <v>143</v>
      </c>
      <c r="C561" s="123"/>
      <c r="D561" s="17">
        <f>SUM(D556:D560)</f>
        <v>273000</v>
      </c>
      <c r="E561" s="16">
        <f>SUM(E556:E560)</f>
        <v>0</v>
      </c>
      <c r="F561" s="17">
        <f>SUM(F556:F560)</f>
        <v>273000</v>
      </c>
      <c r="G561" s="56">
        <f>SUM(G556:G560)</f>
        <v>0</v>
      </c>
    </row>
    <row r="562" spans="1:7" ht="15.75" customHeight="1" thickBot="1">
      <c r="A562" s="19"/>
      <c r="B562" s="129" t="s">
        <v>317</v>
      </c>
      <c r="C562" s="130"/>
      <c r="D562" s="17">
        <f>SUM(D561)</f>
        <v>273000</v>
      </c>
      <c r="E562" s="16">
        <f>SUM(E561)</f>
        <v>0</v>
      </c>
      <c r="F562" s="17">
        <f>SUM(F561)</f>
        <v>273000</v>
      </c>
      <c r="G562" s="56">
        <f>SUM(G561)</f>
        <v>0</v>
      </c>
    </row>
    <row r="563" spans="1:7" ht="8.25" customHeight="1">
      <c r="A563" s="3"/>
      <c r="B563" s="18"/>
      <c r="C563" s="20"/>
      <c r="D563" s="22"/>
      <c r="E563" s="21"/>
      <c r="F563" s="52"/>
      <c r="G563" s="22"/>
    </row>
    <row r="564" spans="1:7" ht="15.75" customHeight="1">
      <c r="A564" s="13"/>
      <c r="B564" s="103" t="s">
        <v>318</v>
      </c>
      <c r="C564" s="104"/>
      <c r="D564" s="105"/>
      <c r="E564" s="3"/>
      <c r="F564" s="51"/>
      <c r="G564" s="10"/>
    </row>
    <row r="565" spans="1:7" ht="30.75" customHeight="1">
      <c r="A565" s="13"/>
      <c r="B565" s="30" t="s">
        <v>146</v>
      </c>
      <c r="C565" s="15" t="s">
        <v>15</v>
      </c>
      <c r="D565" s="17">
        <v>70740</v>
      </c>
      <c r="E565" s="16"/>
      <c r="F565" s="17">
        <v>70740</v>
      </c>
      <c r="G565" s="56"/>
    </row>
    <row r="566" spans="1:7" ht="15" customHeight="1">
      <c r="A566" s="13"/>
      <c r="B566" s="14" t="s">
        <v>139</v>
      </c>
      <c r="C566" s="15" t="s">
        <v>140</v>
      </c>
      <c r="D566" s="17">
        <v>300</v>
      </c>
      <c r="E566" s="16"/>
      <c r="F566" s="17">
        <v>300</v>
      </c>
      <c r="G566" s="56"/>
    </row>
    <row r="567" spans="2:7" ht="15" customHeight="1">
      <c r="B567" s="14" t="s">
        <v>147</v>
      </c>
      <c r="C567" s="15" t="s">
        <v>148</v>
      </c>
      <c r="D567" s="17">
        <v>13655</v>
      </c>
      <c r="E567" s="16"/>
      <c r="F567" s="17">
        <v>13655</v>
      </c>
      <c r="G567" s="56"/>
    </row>
    <row r="568" spans="2:7" ht="15" customHeight="1">
      <c r="B568" s="14" t="s">
        <v>141</v>
      </c>
      <c r="C568" s="15" t="s">
        <v>142</v>
      </c>
      <c r="D568" s="17">
        <v>41105</v>
      </c>
      <c r="E568" s="16"/>
      <c r="F568" s="17">
        <v>41105</v>
      </c>
      <c r="G568" s="56"/>
    </row>
    <row r="569" spans="2:7" ht="15" customHeight="1">
      <c r="B569" s="14" t="s">
        <v>149</v>
      </c>
      <c r="C569" s="15" t="s">
        <v>150</v>
      </c>
      <c r="D569" s="17">
        <v>200</v>
      </c>
      <c r="E569" s="16"/>
      <c r="F569" s="17">
        <v>200</v>
      </c>
      <c r="G569" s="56"/>
    </row>
    <row r="570" spans="2:7" ht="15.75" customHeight="1">
      <c r="B570" s="122" t="s">
        <v>143</v>
      </c>
      <c r="C570" s="123"/>
      <c r="D570" s="17">
        <f>SUM(D565:D569)</f>
        <v>126000</v>
      </c>
      <c r="E570" s="16">
        <f>SUM(E565:E569)</f>
        <v>0</v>
      </c>
      <c r="F570" s="17">
        <f>SUM(F565:F569)</f>
        <v>126000</v>
      </c>
      <c r="G570" s="56">
        <f>SUM(G565:G569)</f>
        <v>0</v>
      </c>
    </row>
    <row r="571" spans="1:7" ht="15.75" customHeight="1" thickBot="1">
      <c r="A571" s="19"/>
      <c r="B571" s="124" t="s">
        <v>319</v>
      </c>
      <c r="C571" s="125"/>
      <c r="D571" s="17">
        <f>SUM(D570)</f>
        <v>126000</v>
      </c>
      <c r="E571" s="16">
        <f>SUM(E570)</f>
        <v>0</v>
      </c>
      <c r="F571" s="17">
        <f>SUM(F570)</f>
        <v>126000</v>
      </c>
      <c r="G571" s="56">
        <f>SUM(G570)</f>
        <v>0</v>
      </c>
    </row>
    <row r="572" spans="1:7" ht="7.5" customHeight="1">
      <c r="A572" s="3"/>
      <c r="B572" s="18"/>
      <c r="C572" s="20"/>
      <c r="D572" s="22"/>
      <c r="E572" s="21"/>
      <c r="F572" s="52"/>
      <c r="G572" s="22"/>
    </row>
    <row r="573" spans="1:7" ht="15.75" customHeight="1">
      <c r="A573" s="13"/>
      <c r="B573" s="103" t="s">
        <v>320</v>
      </c>
      <c r="C573" s="104"/>
      <c r="D573" s="105"/>
      <c r="E573" s="3"/>
      <c r="F573" s="51"/>
      <c r="G573" s="10"/>
    </row>
    <row r="574" spans="1:7" ht="30.75" customHeight="1">
      <c r="A574" s="13"/>
      <c r="B574" s="30" t="s">
        <v>146</v>
      </c>
      <c r="C574" s="15" t="s">
        <v>15</v>
      </c>
      <c r="D574" s="17">
        <v>261536</v>
      </c>
      <c r="E574" s="16"/>
      <c r="F574" s="17">
        <v>261536</v>
      </c>
      <c r="G574" s="56"/>
    </row>
    <row r="575" spans="1:7" ht="15" customHeight="1">
      <c r="A575" s="13"/>
      <c r="B575" s="14" t="s">
        <v>139</v>
      </c>
      <c r="C575" s="15" t="s">
        <v>140</v>
      </c>
      <c r="D575" s="17">
        <v>5700</v>
      </c>
      <c r="E575" s="16"/>
      <c r="F575" s="17">
        <v>5700</v>
      </c>
      <c r="G575" s="56"/>
    </row>
    <row r="576" spans="2:7" ht="15" customHeight="1">
      <c r="B576" s="14" t="s">
        <v>147</v>
      </c>
      <c r="C576" s="15" t="s">
        <v>148</v>
      </c>
      <c r="D576" s="17">
        <v>50650</v>
      </c>
      <c r="E576" s="16"/>
      <c r="F576" s="17">
        <v>50650</v>
      </c>
      <c r="G576" s="56"/>
    </row>
    <row r="577" spans="2:7" ht="15" customHeight="1">
      <c r="B577" s="14" t="s">
        <v>141</v>
      </c>
      <c r="C577" s="15" t="s">
        <v>142</v>
      </c>
      <c r="D577" s="17">
        <v>118766</v>
      </c>
      <c r="E577" s="16">
        <v>2016</v>
      </c>
      <c r="F577" s="17">
        <v>116750</v>
      </c>
      <c r="G577" s="56"/>
    </row>
    <row r="578" spans="2:7" ht="15" customHeight="1">
      <c r="B578" s="14" t="s">
        <v>149</v>
      </c>
      <c r="C578" s="15" t="s">
        <v>150</v>
      </c>
      <c r="D578" s="17">
        <v>1254</v>
      </c>
      <c r="E578" s="16"/>
      <c r="F578" s="17">
        <v>1254</v>
      </c>
      <c r="G578" s="56"/>
    </row>
    <row r="579" spans="2:7" ht="15.75" customHeight="1">
      <c r="B579" s="122" t="s">
        <v>143</v>
      </c>
      <c r="C579" s="123"/>
      <c r="D579" s="17">
        <f>SUM(D574:D578)</f>
        <v>437906</v>
      </c>
      <c r="E579" s="16">
        <f>SUM(E574:E578)</f>
        <v>2016</v>
      </c>
      <c r="F579" s="17">
        <f>SUM(F574:F578)</f>
        <v>435890</v>
      </c>
      <c r="G579" s="56">
        <f>SUM(G574:G578)</f>
        <v>0</v>
      </c>
    </row>
    <row r="580" spans="1:7" ht="15" customHeight="1">
      <c r="A580" s="13"/>
      <c r="B580" s="14" t="s">
        <v>158</v>
      </c>
      <c r="C580" s="15" t="s">
        <v>159</v>
      </c>
      <c r="D580" s="17">
        <v>12452</v>
      </c>
      <c r="E580" s="16"/>
      <c r="F580" s="17">
        <v>12452</v>
      </c>
      <c r="G580" s="56"/>
    </row>
    <row r="581" spans="1:7" ht="15.75" customHeight="1">
      <c r="A581" s="13"/>
      <c r="B581" s="14" t="s">
        <v>162</v>
      </c>
      <c r="C581" s="15" t="s">
        <v>163</v>
      </c>
      <c r="D581" s="17">
        <v>12452</v>
      </c>
      <c r="E581" s="16"/>
      <c r="F581" s="17">
        <v>12452</v>
      </c>
      <c r="G581" s="56"/>
    </row>
    <row r="582" spans="1:7" ht="15.75" customHeight="1">
      <c r="A582" s="13"/>
      <c r="B582" s="122" t="s">
        <v>170</v>
      </c>
      <c r="C582" s="123"/>
      <c r="D582" s="17">
        <f>D580</f>
        <v>12452</v>
      </c>
      <c r="E582" s="16">
        <f>E580</f>
        <v>0</v>
      </c>
      <c r="F582" s="17">
        <f>F580</f>
        <v>12452</v>
      </c>
      <c r="G582" s="56">
        <f>G580</f>
        <v>0</v>
      </c>
    </row>
    <row r="583" spans="1:7" ht="15.75" customHeight="1" thickBot="1">
      <c r="A583" s="19"/>
      <c r="B583" s="124" t="s">
        <v>321</v>
      </c>
      <c r="C583" s="125"/>
      <c r="D583" s="17">
        <f>SUM(D579,D582)</f>
        <v>450358</v>
      </c>
      <c r="E583" s="16">
        <f>SUM(E579,E582)</f>
        <v>2016</v>
      </c>
      <c r="F583" s="17">
        <f>SUM(F579,F582)</f>
        <v>448342</v>
      </c>
      <c r="G583" s="56">
        <f>SUM(G579,G582)</f>
        <v>0</v>
      </c>
    </row>
    <row r="584" spans="1:7" ht="15.75" customHeight="1" thickBot="1">
      <c r="A584" s="3"/>
      <c r="B584" s="124" t="s">
        <v>322</v>
      </c>
      <c r="C584" s="125"/>
      <c r="D584" s="49">
        <f>SUM(D562,D571,D583)</f>
        <v>849358</v>
      </c>
      <c r="E584" s="54">
        <f>SUM(E562,E571,E583)</f>
        <v>2016</v>
      </c>
      <c r="F584" s="49">
        <f>SUM(F562,F571,F583)</f>
        <v>847342</v>
      </c>
      <c r="G584" s="57">
        <f>SUM(G562,G571,G583)</f>
        <v>0</v>
      </c>
    </row>
    <row r="585" spans="1:7" ht="15.75" customHeight="1" thickBot="1">
      <c r="A585" s="3"/>
      <c r="B585" s="120" t="s">
        <v>323</v>
      </c>
      <c r="C585" s="121"/>
      <c r="D585" s="53">
        <f>SUM(D536,D553,D584)</f>
        <v>1604078</v>
      </c>
      <c r="E585" s="63">
        <f>SUM(E536,E553,E584)</f>
        <v>2016</v>
      </c>
      <c r="F585" s="53">
        <f>SUM(F536,F553,F584)</f>
        <v>1602062</v>
      </c>
      <c r="G585" s="64">
        <f>SUM(G536,G553,G584)</f>
        <v>0</v>
      </c>
    </row>
    <row r="586" spans="1:7" ht="9" customHeight="1" thickBot="1">
      <c r="A586" s="3"/>
      <c r="B586" s="18"/>
      <c r="C586" s="20"/>
      <c r="D586" s="22"/>
      <c r="E586" s="21"/>
      <c r="F586" s="60"/>
      <c r="G586" s="22"/>
    </row>
    <row r="587" spans="1:7" ht="15.75" customHeight="1" hidden="1">
      <c r="A587" s="3"/>
      <c r="B587" s="18"/>
      <c r="C587" s="20"/>
      <c r="D587" s="22"/>
      <c r="E587" s="22"/>
      <c r="F587" s="22"/>
      <c r="G587" s="22"/>
    </row>
    <row r="588" spans="1:7" ht="16.5" customHeight="1" hidden="1">
      <c r="A588" s="3"/>
      <c r="B588" s="18"/>
      <c r="C588" s="20"/>
      <c r="D588" s="22"/>
      <c r="E588" s="22"/>
      <c r="F588" s="22"/>
      <c r="G588" s="22"/>
    </row>
    <row r="589" spans="1:7" ht="15.75" customHeight="1" thickBot="1">
      <c r="A589" s="13"/>
      <c r="B589" s="117" t="s">
        <v>324</v>
      </c>
      <c r="C589" s="118"/>
      <c r="D589" s="118"/>
      <c r="E589" s="118"/>
      <c r="F589" s="118"/>
      <c r="G589" s="119"/>
    </row>
    <row r="590" spans="1:7" ht="15.75" customHeight="1" thickBot="1">
      <c r="A590" s="13"/>
      <c r="B590" s="103" t="s">
        <v>325</v>
      </c>
      <c r="C590" s="104"/>
      <c r="D590" s="105"/>
      <c r="E590" s="3"/>
      <c r="F590" s="51"/>
      <c r="G590" s="10"/>
    </row>
    <row r="591" spans="1:7" ht="15" customHeight="1">
      <c r="A591" s="13"/>
      <c r="B591" s="14" t="s">
        <v>326</v>
      </c>
      <c r="C591" s="15" t="s">
        <v>327</v>
      </c>
      <c r="D591" s="17">
        <v>243200</v>
      </c>
      <c r="E591" s="16"/>
      <c r="F591" s="59">
        <v>243200</v>
      </c>
      <c r="G591" s="56"/>
    </row>
    <row r="592" spans="1:7" ht="15.75" customHeight="1">
      <c r="A592" s="13"/>
      <c r="B592" s="14" t="s">
        <v>328</v>
      </c>
      <c r="C592" s="15" t="s">
        <v>329</v>
      </c>
      <c r="D592" s="17">
        <v>159200</v>
      </c>
      <c r="E592" s="16"/>
      <c r="F592" s="50">
        <v>159200</v>
      </c>
      <c r="G592" s="56"/>
    </row>
    <row r="593" spans="1:7" ht="15" customHeight="1">
      <c r="A593" s="13"/>
      <c r="B593" s="14" t="s">
        <v>330</v>
      </c>
      <c r="C593" s="15" t="s">
        <v>331</v>
      </c>
      <c r="D593" s="17">
        <v>84000</v>
      </c>
      <c r="E593" s="16"/>
      <c r="F593" s="17">
        <v>84000</v>
      </c>
      <c r="G593" s="56"/>
    </row>
    <row r="594" spans="2:7" ht="15.75" customHeight="1">
      <c r="B594" s="122" t="s">
        <v>332</v>
      </c>
      <c r="C594" s="123"/>
      <c r="D594" s="17">
        <f>D591</f>
        <v>243200</v>
      </c>
      <c r="E594" s="16">
        <f>E591</f>
        <v>0</v>
      </c>
      <c r="F594" s="17">
        <f>F591</f>
        <v>243200</v>
      </c>
      <c r="G594" s="56">
        <f>G591</f>
        <v>0</v>
      </c>
    </row>
    <row r="595" spans="2:7" ht="15" customHeight="1" hidden="1">
      <c r="B595" s="18"/>
      <c r="C595" s="3"/>
      <c r="D595" s="22"/>
      <c r="E595" s="21"/>
      <c r="F595" s="52"/>
      <c r="G595" s="22"/>
    </row>
    <row r="596" spans="1:7" ht="15.75" customHeight="1" thickBot="1">
      <c r="A596" s="19"/>
      <c r="B596" s="124" t="s">
        <v>333</v>
      </c>
      <c r="C596" s="125"/>
      <c r="D596" s="17">
        <f>SUM(D594)</f>
        <v>243200</v>
      </c>
      <c r="E596" s="16">
        <f>SUM(E594)</f>
        <v>0</v>
      </c>
      <c r="F596" s="17">
        <f>SUM(F594)</f>
        <v>243200</v>
      </c>
      <c r="G596" s="56">
        <f>SUM(G594)</f>
        <v>0</v>
      </c>
    </row>
    <row r="597" spans="1:7" ht="15.75" customHeight="1">
      <c r="A597" s="13"/>
      <c r="B597" s="103" t="s">
        <v>334</v>
      </c>
      <c r="C597" s="104"/>
      <c r="D597" s="105"/>
      <c r="E597" s="3"/>
      <c r="F597" s="51"/>
      <c r="G597" s="10"/>
    </row>
    <row r="598" spans="1:7" ht="15" customHeight="1">
      <c r="A598" s="13"/>
      <c r="B598" s="14" t="s">
        <v>335</v>
      </c>
      <c r="C598" s="15" t="s">
        <v>336</v>
      </c>
      <c r="D598" s="17">
        <v>150000</v>
      </c>
      <c r="E598" s="16"/>
      <c r="F598" s="17">
        <v>150000</v>
      </c>
      <c r="G598" s="56"/>
    </row>
    <row r="599" spans="1:7" ht="15.75" customHeight="1" thickBot="1">
      <c r="A599" s="3"/>
      <c r="B599" s="106" t="s">
        <v>338</v>
      </c>
      <c r="C599" s="107"/>
      <c r="D599" s="34">
        <f>D596+D598</f>
        <v>393200</v>
      </c>
      <c r="E599" s="34">
        <f>E596+E598</f>
        <v>0</v>
      </c>
      <c r="F599" s="34">
        <f>F596+F598</f>
        <v>393200</v>
      </c>
      <c r="G599" s="34">
        <f>G596+G598</f>
        <v>0</v>
      </c>
    </row>
    <row r="600" spans="1:7" s="45" customFormat="1" ht="16.5" customHeight="1" thickBot="1">
      <c r="A600" s="44"/>
      <c r="B600" s="43"/>
      <c r="C600" s="46" t="s">
        <v>353</v>
      </c>
      <c r="D600" s="47">
        <f>SUM(D48,D80,D169,D204,D346,D421,D527,D585,D599)</f>
        <v>47823000</v>
      </c>
      <c r="E600" s="47">
        <f>SUM(E48,E80,E169,E204,E346,E421,E527,E585,E599)</f>
        <v>29027608</v>
      </c>
      <c r="F600" s="47">
        <f>SUM(F48,F80,F169,F204,F346,F421,F527,F585,F599)</f>
        <v>18026356</v>
      </c>
      <c r="G600" s="47">
        <f>SUM(G48,G80,G169,G204,G346,G421,G527,G585,G599)</f>
        <v>769036</v>
      </c>
    </row>
  </sheetData>
  <sheetProtection formatCells="0" formatColumns="0" formatRows="0" insertColumns="0" insertRows="0" insertHyperlinks="0" deleteColumns="0" deleteRows="0" sort="0" autoFilter="0" pivotTables="0"/>
  <mergeCells count="250">
    <mergeCell ref="B7:D7"/>
    <mergeCell ref="B10:D10"/>
    <mergeCell ref="B11:D11"/>
    <mergeCell ref="B14:C14"/>
    <mergeCell ref="B15:C15"/>
    <mergeCell ref="B17:D17"/>
    <mergeCell ref="B24:C24"/>
    <mergeCell ref="B26:C26"/>
    <mergeCell ref="B34:C34"/>
    <mergeCell ref="B35:C35"/>
    <mergeCell ref="B37:D37"/>
    <mergeCell ref="B43:C43"/>
    <mergeCell ref="B45:C45"/>
    <mergeCell ref="B46:C46"/>
    <mergeCell ref="B47:C47"/>
    <mergeCell ref="B71:C71"/>
    <mergeCell ref="B48:C48"/>
    <mergeCell ref="B51:D51"/>
    <mergeCell ref="B52:D52"/>
    <mergeCell ref="B56:C56"/>
    <mergeCell ref="B60:C60"/>
    <mergeCell ref="B73:D73"/>
    <mergeCell ref="B77:C77"/>
    <mergeCell ref="B78:C78"/>
    <mergeCell ref="B79:C79"/>
    <mergeCell ref="B80:C80"/>
    <mergeCell ref="B61:C61"/>
    <mergeCell ref="B62:C62"/>
    <mergeCell ref="B64:D64"/>
    <mergeCell ref="B65:D65"/>
    <mergeCell ref="B70:C70"/>
    <mergeCell ref="B117:C117"/>
    <mergeCell ref="B83:D83"/>
    <mergeCell ref="B88:C88"/>
    <mergeCell ref="B92:C92"/>
    <mergeCell ref="B93:C93"/>
    <mergeCell ref="B95:D95"/>
    <mergeCell ref="B119:D119"/>
    <mergeCell ref="B126:C126"/>
    <mergeCell ref="B127:C127"/>
    <mergeCell ref="B128:D128"/>
    <mergeCell ref="B133:C133"/>
    <mergeCell ref="B103:C103"/>
    <mergeCell ref="B107:C107"/>
    <mergeCell ref="B108:C108"/>
    <mergeCell ref="B110:D110"/>
    <mergeCell ref="B116:C116"/>
    <mergeCell ref="B138:C138"/>
    <mergeCell ref="B139:C139"/>
    <mergeCell ref="B141:D141"/>
    <mergeCell ref="B147:C147"/>
    <mergeCell ref="B151:C151"/>
    <mergeCell ref="B152:C152"/>
    <mergeCell ref="B154:D154"/>
    <mergeCell ref="B159:C159"/>
    <mergeCell ref="B160:C160"/>
    <mergeCell ref="B161:D161"/>
    <mergeCell ref="B167:C167"/>
    <mergeCell ref="B168:C168"/>
    <mergeCell ref="B187:C187"/>
    <mergeCell ref="B188:D188"/>
    <mergeCell ref="B193:C193"/>
    <mergeCell ref="B194:C194"/>
    <mergeCell ref="B196:D196"/>
    <mergeCell ref="B169:C169"/>
    <mergeCell ref="B172:D172"/>
    <mergeCell ref="B173:D173"/>
    <mergeCell ref="B179:C179"/>
    <mergeCell ref="B202:C202"/>
    <mergeCell ref="B203:C203"/>
    <mergeCell ref="B204:C204"/>
    <mergeCell ref="B207:D207"/>
    <mergeCell ref="D1:G1"/>
    <mergeCell ref="B50:G50"/>
    <mergeCell ref="B82:G82"/>
    <mergeCell ref="B171:G171"/>
    <mergeCell ref="B206:G206"/>
    <mergeCell ref="B186:C186"/>
    <mergeCell ref="B208:D208"/>
    <mergeCell ref="B214:C214"/>
    <mergeCell ref="B216:C216"/>
    <mergeCell ref="B217:C217"/>
    <mergeCell ref="B219:D219"/>
    <mergeCell ref="B224:C224"/>
    <mergeCell ref="B226:C226"/>
    <mergeCell ref="B227:C227"/>
    <mergeCell ref="B229:D229"/>
    <mergeCell ref="B231:C231"/>
    <mergeCell ref="B232:C232"/>
    <mergeCell ref="B234:D234"/>
    <mergeCell ref="B237:C237"/>
    <mergeCell ref="B238:C238"/>
    <mergeCell ref="B240:D240"/>
    <mergeCell ref="B247:C247"/>
    <mergeCell ref="B251:C251"/>
    <mergeCell ref="B252:C252"/>
    <mergeCell ref="B254:D254"/>
    <mergeCell ref="B258:C258"/>
    <mergeCell ref="B261:C261"/>
    <mergeCell ref="B262:C262"/>
    <mergeCell ref="B263:D263"/>
    <mergeCell ref="B269:C269"/>
    <mergeCell ref="B274:C274"/>
    <mergeCell ref="B275:C275"/>
    <mergeCell ref="B277:D277"/>
    <mergeCell ref="B283:C283"/>
    <mergeCell ref="B289:C289"/>
    <mergeCell ref="B290:C290"/>
    <mergeCell ref="B292:D292"/>
    <mergeCell ref="B298:C298"/>
    <mergeCell ref="B300:C300"/>
    <mergeCell ref="B301:C301"/>
    <mergeCell ref="B303:D303"/>
    <mergeCell ref="B308:C308"/>
    <mergeCell ref="B309:C309"/>
    <mergeCell ref="B311:D311"/>
    <mergeCell ref="B313:C313"/>
    <mergeCell ref="B314:C314"/>
    <mergeCell ref="B316:D316"/>
    <mergeCell ref="B322:C322"/>
    <mergeCell ref="B324:C324"/>
    <mergeCell ref="B325:C325"/>
    <mergeCell ref="B327:D327"/>
    <mergeCell ref="B330:C330"/>
    <mergeCell ref="B331:C331"/>
    <mergeCell ref="B333:D333"/>
    <mergeCell ref="B336:C336"/>
    <mergeCell ref="B337:C337"/>
    <mergeCell ref="B339:D339"/>
    <mergeCell ref="B341:C341"/>
    <mergeCell ref="B343:C343"/>
    <mergeCell ref="B344:C344"/>
    <mergeCell ref="B360:C360"/>
    <mergeCell ref="B345:C345"/>
    <mergeCell ref="B346:C346"/>
    <mergeCell ref="B349:D349"/>
    <mergeCell ref="B350:D350"/>
    <mergeCell ref="B352:C352"/>
    <mergeCell ref="B364:C364"/>
    <mergeCell ref="B365:C365"/>
    <mergeCell ref="B373:C373"/>
    <mergeCell ref="B378:C378"/>
    <mergeCell ref="B379:C379"/>
    <mergeCell ref="B353:C353"/>
    <mergeCell ref="B354:D354"/>
    <mergeCell ref="B356:C356"/>
    <mergeCell ref="B357:C357"/>
    <mergeCell ref="B358:D358"/>
    <mergeCell ref="B380:C380"/>
    <mergeCell ref="B382:D382"/>
    <mergeCell ref="B383:D383"/>
    <mergeCell ref="B385:C385"/>
    <mergeCell ref="B386:C386"/>
    <mergeCell ref="B388:D388"/>
    <mergeCell ref="B390:C390"/>
    <mergeCell ref="B393:C393"/>
    <mergeCell ref="B394:C394"/>
    <mergeCell ref="B396:D396"/>
    <mergeCell ref="B402:C402"/>
    <mergeCell ref="B408:C408"/>
    <mergeCell ref="B409:C409"/>
    <mergeCell ref="B411:D411"/>
    <mergeCell ref="B414:C414"/>
    <mergeCell ref="B418:C418"/>
    <mergeCell ref="B419:C419"/>
    <mergeCell ref="B420:C420"/>
    <mergeCell ref="B421:C421"/>
    <mergeCell ref="B424:D424"/>
    <mergeCell ref="B425:D425"/>
    <mergeCell ref="B429:C429"/>
    <mergeCell ref="B430:C430"/>
    <mergeCell ref="B423:G423"/>
    <mergeCell ref="B431:C431"/>
    <mergeCell ref="B433:D433"/>
    <mergeCell ref="B434:D434"/>
    <mergeCell ref="B439:C439"/>
    <mergeCell ref="B440:C440"/>
    <mergeCell ref="B442:D442"/>
    <mergeCell ref="B445:C445"/>
    <mergeCell ref="B447:C447"/>
    <mergeCell ref="B448:C448"/>
    <mergeCell ref="B449:C449"/>
    <mergeCell ref="B451:D451"/>
    <mergeCell ref="B452:D452"/>
    <mergeCell ref="B457:C457"/>
    <mergeCell ref="B460:C460"/>
    <mergeCell ref="B461:D461"/>
    <mergeCell ref="B463:C463"/>
    <mergeCell ref="B464:C464"/>
    <mergeCell ref="B466:G466"/>
    <mergeCell ref="B472:C472"/>
    <mergeCell ref="B478:C478"/>
    <mergeCell ref="B479:C479"/>
    <mergeCell ref="B481:D481"/>
    <mergeCell ref="B487:C487"/>
    <mergeCell ref="B488:C488"/>
    <mergeCell ref="B490:D490"/>
    <mergeCell ref="B497:C497"/>
    <mergeCell ref="B499:C499"/>
    <mergeCell ref="B502:C502"/>
    <mergeCell ref="B503:C503"/>
    <mergeCell ref="B505:D505"/>
    <mergeCell ref="B511:C511"/>
    <mergeCell ref="B512:C512"/>
    <mergeCell ref="B513:D513"/>
    <mergeCell ref="B519:C519"/>
    <mergeCell ref="B521:C521"/>
    <mergeCell ref="B524:C524"/>
    <mergeCell ref="B525:C525"/>
    <mergeCell ref="B526:C526"/>
    <mergeCell ref="B527:C527"/>
    <mergeCell ref="B530:D530"/>
    <mergeCell ref="B531:D531"/>
    <mergeCell ref="B529:G529"/>
    <mergeCell ref="B534:C534"/>
    <mergeCell ref="B535:C535"/>
    <mergeCell ref="B536:C536"/>
    <mergeCell ref="B538:D538"/>
    <mergeCell ref="B539:D539"/>
    <mergeCell ref="B542:C542"/>
    <mergeCell ref="B543:C543"/>
    <mergeCell ref="B545:D545"/>
    <mergeCell ref="B549:C549"/>
    <mergeCell ref="B551:C551"/>
    <mergeCell ref="B552:C552"/>
    <mergeCell ref="B553:C553"/>
    <mergeCell ref="B554:D554"/>
    <mergeCell ref="B555:D555"/>
    <mergeCell ref="B561:C561"/>
    <mergeCell ref="B562:C562"/>
    <mergeCell ref="B564:D564"/>
    <mergeCell ref="B570:C570"/>
    <mergeCell ref="B596:C596"/>
    <mergeCell ref="B589:G589"/>
    <mergeCell ref="B571:C571"/>
    <mergeCell ref="B573:D573"/>
    <mergeCell ref="B579:C579"/>
    <mergeCell ref="B582:C582"/>
    <mergeCell ref="B583:C583"/>
    <mergeCell ref="B584:C584"/>
    <mergeCell ref="B597:D597"/>
    <mergeCell ref="B599:C599"/>
    <mergeCell ref="B2:C2"/>
    <mergeCell ref="B459:C459"/>
    <mergeCell ref="B348:G348"/>
    <mergeCell ref="B367:G367"/>
    <mergeCell ref="B9:G9"/>
    <mergeCell ref="B585:C585"/>
    <mergeCell ref="B590:D590"/>
    <mergeCell ref="B594:C594"/>
  </mergeCells>
  <printOptions/>
  <pageMargins left="0.7086614173228347" right="0" top="0.7480314960629921" bottom="0.7480314960629921" header="0.31496062992125984" footer="0.31496062992125984"/>
  <pageSetup horizontalDpi="600" verticalDpi="600" orientation="portrait" scale="61" r:id="rId1"/>
  <headerFooter>
    <oddFooter>&amp;C&amp;A&amp;RСтр. &amp;P</oddFooter>
  </headerFooter>
  <rowBreaks count="3" manualBreakCount="3">
    <brk id="63" min="1" max="6" man="1"/>
    <brk id="194" min="1" max="6" man="1"/>
    <brk id="395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"/>
  <sheetViews>
    <sheetView showGridLines="0" tabSelected="1" view="pageBreakPreview" zoomScale="115" zoomScaleSheetLayoutView="11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" sqref="D10"/>
    </sheetView>
  </sheetViews>
  <sheetFormatPr defaultColWidth="9.140625" defaultRowHeight="15"/>
  <cols>
    <col min="1" max="1" width="1.7109375" style="2" hidden="1" customWidth="1"/>
    <col min="2" max="2" width="70.7109375" style="2" customWidth="1"/>
    <col min="3" max="3" width="12.7109375" style="2" customWidth="1"/>
    <col min="4" max="6" width="20.7109375" style="2" customWidth="1"/>
    <col min="7" max="7" width="22.00390625" style="2" customWidth="1"/>
    <col min="8" max="16384" width="9.140625" style="2" customWidth="1"/>
  </cols>
  <sheetData>
    <row r="1" spans="1:7" ht="19.5" customHeight="1">
      <c r="A1" s="1" t="s">
        <v>10</v>
      </c>
      <c r="D1" s="100" t="s">
        <v>354</v>
      </c>
      <c r="E1" s="100"/>
      <c r="F1" s="100"/>
      <c r="G1" s="100"/>
    </row>
    <row r="2" spans="1:7" ht="20.25" customHeight="1">
      <c r="A2" s="3"/>
      <c r="B2" s="108" t="s">
        <v>355</v>
      </c>
      <c r="C2" s="108"/>
      <c r="D2" s="108"/>
      <c r="E2" s="39"/>
      <c r="F2" s="39"/>
      <c r="G2" s="39"/>
    </row>
    <row r="3" spans="1:7" s="5" customFormat="1" ht="18" customHeight="1">
      <c r="A3" s="4" t="e">
        <f>CONCATENATE("Бюджет ",#REF!)</f>
        <v>#REF!</v>
      </c>
      <c r="B3" s="41" t="s">
        <v>11</v>
      </c>
      <c r="C3" s="26"/>
      <c r="D3" s="26"/>
      <c r="E3" s="26"/>
      <c r="F3" s="26"/>
      <c r="G3" s="26"/>
    </row>
    <row r="4" spans="1:7" s="5" customFormat="1" ht="18" customHeight="1">
      <c r="A4" s="4"/>
      <c r="B4" s="40"/>
      <c r="C4" s="6" t="s">
        <v>0</v>
      </c>
      <c r="D4" s="28" t="s">
        <v>12</v>
      </c>
      <c r="E4" s="7"/>
      <c r="F4" s="7"/>
      <c r="G4" s="7"/>
    </row>
    <row r="5" spans="1:7" s="5" customFormat="1" ht="33.75" customHeight="1">
      <c r="A5" s="4"/>
      <c r="B5" s="40"/>
      <c r="C5" s="6" t="s">
        <v>1</v>
      </c>
      <c r="D5" s="29" t="s">
        <v>356</v>
      </c>
      <c r="E5" s="25"/>
      <c r="F5" s="25"/>
      <c r="G5" s="25"/>
    </row>
    <row r="6" spans="1:7" ht="15.75" customHeight="1" thickBot="1">
      <c r="A6" s="3"/>
      <c r="B6" s="40"/>
      <c r="C6" s="6" t="s">
        <v>2</v>
      </c>
      <c r="D6" s="28">
        <v>2020</v>
      </c>
      <c r="E6" s="7"/>
      <c r="F6" s="7"/>
      <c r="G6" s="7"/>
    </row>
    <row r="7" spans="1:7" ht="48" customHeight="1" thickBot="1">
      <c r="A7" s="3"/>
      <c r="B7" s="11" t="s">
        <v>4</v>
      </c>
      <c r="C7" s="11" t="s">
        <v>8</v>
      </c>
      <c r="D7" s="87" t="s">
        <v>341</v>
      </c>
      <c r="E7" s="36" t="s">
        <v>342</v>
      </c>
      <c r="F7" s="37" t="s">
        <v>343</v>
      </c>
      <c r="G7" s="37" t="s">
        <v>350</v>
      </c>
    </row>
    <row r="8" spans="1:7" ht="15.75" customHeight="1">
      <c r="A8" s="12"/>
      <c r="B8" s="88"/>
      <c r="C8" s="89"/>
      <c r="D8" s="89"/>
      <c r="E8" s="89"/>
      <c r="F8" s="89"/>
      <c r="G8" s="92"/>
    </row>
    <row r="9" spans="1:7" ht="15.75" customHeight="1">
      <c r="A9" s="13"/>
      <c r="B9" s="97" t="s">
        <v>136</v>
      </c>
      <c r="C9" s="98"/>
      <c r="D9" s="98"/>
      <c r="E9" s="98"/>
      <c r="F9" s="98"/>
      <c r="G9" s="99"/>
    </row>
    <row r="10" spans="1:7" ht="15" customHeight="1">
      <c r="A10" s="13"/>
      <c r="B10" s="14" t="s">
        <v>146</v>
      </c>
      <c r="C10" s="15" t="s">
        <v>15</v>
      </c>
      <c r="D10" s="17">
        <v>1762920</v>
      </c>
      <c r="E10" s="16">
        <v>1403160</v>
      </c>
      <c r="F10" s="16">
        <v>44160</v>
      </c>
      <c r="G10" s="17">
        <v>315600</v>
      </c>
    </row>
    <row r="11" spans="1:7" ht="15" customHeight="1">
      <c r="A11" s="33"/>
      <c r="B11" s="14" t="s">
        <v>139</v>
      </c>
      <c r="C11" s="15" t="s">
        <v>140</v>
      </c>
      <c r="D11" s="17">
        <v>393521</v>
      </c>
      <c r="E11" s="16">
        <v>121081</v>
      </c>
      <c r="F11" s="16">
        <v>258440</v>
      </c>
      <c r="G11" s="17">
        <v>14000</v>
      </c>
    </row>
    <row r="12" spans="2:7" ht="15" customHeight="1">
      <c r="B12" s="14" t="s">
        <v>147</v>
      </c>
      <c r="C12" s="15" t="s">
        <v>148</v>
      </c>
      <c r="D12" s="17">
        <v>464015</v>
      </c>
      <c r="E12" s="16">
        <v>348040</v>
      </c>
      <c r="F12" s="16">
        <v>55085</v>
      </c>
      <c r="G12" s="17">
        <v>60890</v>
      </c>
    </row>
    <row r="13" spans="2:7" ht="15" customHeight="1">
      <c r="B13" s="14" t="s">
        <v>141</v>
      </c>
      <c r="C13" s="15" t="s">
        <v>142</v>
      </c>
      <c r="D13" s="17">
        <v>1391932</v>
      </c>
      <c r="E13" s="16">
        <v>53350</v>
      </c>
      <c r="F13" s="16">
        <f>1338582-6501</f>
        <v>1332081</v>
      </c>
      <c r="G13" s="17">
        <v>0</v>
      </c>
    </row>
    <row r="14" spans="2:7" ht="15" customHeight="1">
      <c r="B14" s="14" t="s">
        <v>149</v>
      </c>
      <c r="C14" s="15" t="s">
        <v>150</v>
      </c>
      <c r="D14" s="17">
        <v>350347</v>
      </c>
      <c r="E14" s="16"/>
      <c r="F14" s="16">
        <v>350347</v>
      </c>
      <c r="G14" s="17">
        <v>0</v>
      </c>
    </row>
    <row r="15" spans="2:7" ht="15" customHeight="1">
      <c r="B15" s="14" t="s">
        <v>173</v>
      </c>
      <c r="C15" s="15" t="s">
        <v>80</v>
      </c>
      <c r="D15" s="17">
        <v>4000</v>
      </c>
      <c r="E15" s="16"/>
      <c r="F15" s="16">
        <v>4000</v>
      </c>
      <c r="G15" s="17">
        <v>0</v>
      </c>
    </row>
    <row r="16" spans="2:7" ht="15" customHeight="1">
      <c r="B16" s="14" t="s">
        <v>151</v>
      </c>
      <c r="C16" s="15" t="s">
        <v>152</v>
      </c>
      <c r="D16" s="17">
        <v>35000</v>
      </c>
      <c r="E16" s="16"/>
      <c r="F16" s="16">
        <v>35000</v>
      </c>
      <c r="G16" s="17">
        <v>0</v>
      </c>
    </row>
    <row r="17" spans="2:7" ht="15.75" customHeight="1">
      <c r="B17" s="122" t="s">
        <v>143</v>
      </c>
      <c r="C17" s="123"/>
      <c r="D17" s="17">
        <f>SUM(D10:D16)</f>
        <v>4401735</v>
      </c>
      <c r="E17" s="17">
        <f>SUM(E10:E16)</f>
        <v>1925631</v>
      </c>
      <c r="F17" s="17">
        <f>SUM(F10:F16)</f>
        <v>2079113</v>
      </c>
      <c r="G17" s="17">
        <f>SUM(G10:G16)</f>
        <v>390490</v>
      </c>
    </row>
    <row r="18" spans="2:7" ht="15" customHeight="1">
      <c r="B18" s="18"/>
      <c r="C18" s="3"/>
      <c r="D18" s="21"/>
      <c r="E18" s="21"/>
      <c r="F18" s="21"/>
      <c r="G18" s="22"/>
    </row>
    <row r="19" spans="1:7" ht="15" customHeight="1">
      <c r="A19" s="13"/>
      <c r="B19" s="14" t="s">
        <v>153</v>
      </c>
      <c r="C19" s="15" t="s">
        <v>154</v>
      </c>
      <c r="D19" s="17">
        <v>36000</v>
      </c>
      <c r="E19" s="16"/>
      <c r="F19" s="16">
        <v>36000</v>
      </c>
      <c r="G19" s="17">
        <v>0</v>
      </c>
    </row>
    <row r="20" spans="1:7" ht="15.75" customHeight="1">
      <c r="A20" s="13"/>
      <c r="B20" s="122" t="s">
        <v>155</v>
      </c>
      <c r="C20" s="123"/>
      <c r="D20" s="17">
        <f>SUM(D19)</f>
        <v>36000</v>
      </c>
      <c r="E20" s="17">
        <f>SUM(E19)</f>
        <v>0</v>
      </c>
      <c r="F20" s="17">
        <f>SUM(F19)</f>
        <v>36000</v>
      </c>
      <c r="G20" s="17">
        <f>SUM(G19)</f>
        <v>0</v>
      </c>
    </row>
    <row r="21" spans="1:7" ht="15" customHeight="1">
      <c r="A21" s="13"/>
      <c r="B21" s="18"/>
      <c r="C21" s="3"/>
      <c r="D21" s="21"/>
      <c r="E21" s="21"/>
      <c r="F21" s="21"/>
      <c r="G21" s="22"/>
    </row>
    <row r="22" spans="1:7" ht="15" customHeight="1">
      <c r="A22" s="13"/>
      <c r="B22" s="14" t="s">
        <v>156</v>
      </c>
      <c r="C22" s="15" t="s">
        <v>157</v>
      </c>
      <c r="D22" s="17">
        <v>100000</v>
      </c>
      <c r="E22" s="16"/>
      <c r="F22" s="16">
        <v>100000</v>
      </c>
      <c r="G22" s="17">
        <v>0</v>
      </c>
    </row>
    <row r="23" spans="1:7" ht="15.75" customHeight="1">
      <c r="A23" s="13"/>
      <c r="B23" s="14" t="s">
        <v>158</v>
      </c>
      <c r="C23" s="15" t="s">
        <v>159</v>
      </c>
      <c r="D23" s="17">
        <v>113300</v>
      </c>
      <c r="E23" s="16"/>
      <c r="F23" s="16">
        <v>113300</v>
      </c>
      <c r="G23" s="17">
        <v>0</v>
      </c>
    </row>
    <row r="24" spans="1:7" ht="15" customHeight="1">
      <c r="A24" s="13"/>
      <c r="B24" s="14" t="s">
        <v>160</v>
      </c>
      <c r="C24" s="15" t="s">
        <v>161</v>
      </c>
      <c r="D24" s="17">
        <v>22300</v>
      </c>
      <c r="E24" s="16"/>
      <c r="F24" s="16">
        <v>22300</v>
      </c>
      <c r="G24" s="17">
        <v>0</v>
      </c>
    </row>
    <row r="25" spans="2:7" ht="15" customHeight="1">
      <c r="B25" s="14" t="s">
        <v>162</v>
      </c>
      <c r="C25" s="15" t="s">
        <v>163</v>
      </c>
      <c r="D25" s="17">
        <v>21000</v>
      </c>
      <c r="E25" s="16"/>
      <c r="F25" s="16">
        <v>21000</v>
      </c>
      <c r="G25" s="17">
        <v>0</v>
      </c>
    </row>
    <row r="26" spans="2:7" ht="15" customHeight="1">
      <c r="B26" s="14" t="s">
        <v>164</v>
      </c>
      <c r="C26" s="15" t="s">
        <v>165</v>
      </c>
      <c r="D26" s="17">
        <v>70000</v>
      </c>
      <c r="E26" s="16"/>
      <c r="F26" s="16">
        <v>70000</v>
      </c>
      <c r="G26" s="17">
        <v>0</v>
      </c>
    </row>
    <row r="27" spans="2:7" ht="15" customHeight="1">
      <c r="B27" s="14" t="s">
        <v>166</v>
      </c>
      <c r="C27" s="15" t="s">
        <v>167</v>
      </c>
      <c r="D27" s="17">
        <v>3275</v>
      </c>
      <c r="E27" s="16"/>
      <c r="F27" s="16">
        <v>3275</v>
      </c>
      <c r="G27" s="17">
        <v>0</v>
      </c>
    </row>
    <row r="28" spans="2:7" ht="15" customHeight="1">
      <c r="B28" s="14" t="s">
        <v>168</v>
      </c>
      <c r="C28" s="15" t="s">
        <v>169</v>
      </c>
      <c r="D28" s="17">
        <v>3275</v>
      </c>
      <c r="E28" s="16"/>
      <c r="F28" s="16">
        <v>3275</v>
      </c>
      <c r="G28" s="17">
        <v>0</v>
      </c>
    </row>
    <row r="29" spans="2:7" ht="15.75" customHeight="1">
      <c r="B29" s="122" t="s">
        <v>170</v>
      </c>
      <c r="C29" s="123"/>
      <c r="D29" s="17">
        <f>D22+D23+D27</f>
        <v>216575</v>
      </c>
      <c r="E29" s="17">
        <f>E22+E23+E27</f>
        <v>0</v>
      </c>
      <c r="F29" s="17">
        <f>F22+F23+F27</f>
        <v>216575</v>
      </c>
      <c r="G29" s="17">
        <f>G22+G23+G27</f>
        <v>0</v>
      </c>
    </row>
    <row r="30" spans="2:7" ht="15" customHeight="1">
      <c r="B30" s="18"/>
      <c r="C30" s="3"/>
      <c r="D30" s="21"/>
      <c r="E30" s="21"/>
      <c r="F30" s="21"/>
      <c r="G30" s="22"/>
    </row>
    <row r="31" spans="1:7" ht="15.75" customHeight="1">
      <c r="A31" s="3"/>
      <c r="B31" s="124" t="s">
        <v>176</v>
      </c>
      <c r="C31" s="125"/>
      <c r="D31" s="17">
        <f>SUM(D17,D20,D29)</f>
        <v>4654310</v>
      </c>
      <c r="E31" s="17">
        <f>SUM(E17,E20,E29)</f>
        <v>1925631</v>
      </c>
      <c r="F31" s="17">
        <f>SUM(F17,F20,F29)</f>
        <v>2331688</v>
      </c>
      <c r="G31" s="17">
        <f>SUM(G17,G20,G29)</f>
        <v>390490</v>
      </c>
    </row>
    <row r="32" spans="1:7" ht="15.75" customHeight="1">
      <c r="A32" s="3"/>
      <c r="B32" s="18"/>
      <c r="C32" s="86"/>
      <c r="D32" s="21"/>
      <c r="E32" s="21"/>
      <c r="F32" s="21"/>
      <c r="G32" s="22"/>
    </row>
    <row r="33" spans="1:7" ht="15.75" customHeight="1">
      <c r="A33" s="13"/>
      <c r="B33" s="97" t="s">
        <v>177</v>
      </c>
      <c r="C33" s="98"/>
      <c r="D33" s="98"/>
      <c r="E33" s="98"/>
      <c r="F33" s="98"/>
      <c r="G33" s="99"/>
    </row>
    <row r="34" spans="1:7" ht="15" customHeight="1">
      <c r="A34" s="13"/>
      <c r="B34" s="14" t="s">
        <v>146</v>
      </c>
      <c r="C34" s="15" t="s">
        <v>15</v>
      </c>
      <c r="D34" s="17">
        <v>50580</v>
      </c>
      <c r="E34" s="16">
        <v>50580</v>
      </c>
      <c r="F34" s="16">
        <v>0</v>
      </c>
      <c r="G34" s="17"/>
    </row>
    <row r="35" spans="1:7" ht="15" customHeight="1">
      <c r="A35" s="13"/>
      <c r="B35" s="14" t="s">
        <v>139</v>
      </c>
      <c r="C35" s="15" t="s">
        <v>140</v>
      </c>
      <c r="D35" s="17">
        <v>139500</v>
      </c>
      <c r="E35" s="16">
        <v>139500</v>
      </c>
      <c r="F35" s="16">
        <v>0</v>
      </c>
      <c r="G35" s="17"/>
    </row>
    <row r="36" spans="2:7" ht="15" customHeight="1">
      <c r="B36" s="14" t="s">
        <v>147</v>
      </c>
      <c r="C36" s="15" t="s">
        <v>148</v>
      </c>
      <c r="D36" s="17">
        <v>29330</v>
      </c>
      <c r="E36" s="16">
        <v>29330</v>
      </c>
      <c r="F36" s="16">
        <v>0</v>
      </c>
      <c r="G36" s="17"/>
    </row>
    <row r="37" spans="2:7" ht="15" customHeight="1">
      <c r="B37" s="14" t="s">
        <v>141</v>
      </c>
      <c r="C37" s="15" t="s">
        <v>142</v>
      </c>
      <c r="D37" s="17">
        <v>233683</v>
      </c>
      <c r="E37" s="16">
        <v>233683</v>
      </c>
      <c r="F37" s="16">
        <v>0</v>
      </c>
      <c r="G37" s="17"/>
    </row>
    <row r="38" spans="2:7" ht="15.75" customHeight="1">
      <c r="B38" s="122" t="s">
        <v>143</v>
      </c>
      <c r="C38" s="123"/>
      <c r="D38" s="17">
        <f>SUM(D34:D37)</f>
        <v>453093</v>
      </c>
      <c r="E38" s="17">
        <f>SUM(E34:E37)</f>
        <v>453093</v>
      </c>
      <c r="F38" s="17">
        <f>SUM(F34:F37)</f>
        <v>0</v>
      </c>
      <c r="G38" s="17">
        <f>SUM(G34:G37)</f>
        <v>0</v>
      </c>
    </row>
    <row r="39" spans="2:7" ht="15" customHeight="1">
      <c r="B39" s="18"/>
      <c r="C39" s="3"/>
      <c r="D39" s="21"/>
      <c r="E39" s="21"/>
      <c r="F39" s="21"/>
      <c r="G39" s="22"/>
    </row>
    <row r="40" spans="1:7" ht="15" customHeight="1">
      <c r="A40" s="13"/>
      <c r="B40" s="14" t="s">
        <v>156</v>
      </c>
      <c r="C40" s="15" t="s">
        <v>157</v>
      </c>
      <c r="D40" s="17">
        <v>456921</v>
      </c>
      <c r="E40" s="16">
        <v>0</v>
      </c>
      <c r="F40" s="16">
        <v>456921</v>
      </c>
      <c r="G40" s="17"/>
    </row>
    <row r="41" spans="1:7" ht="15.75" customHeight="1">
      <c r="A41" s="13"/>
      <c r="B41" s="14" t="s">
        <v>158</v>
      </c>
      <c r="C41" s="15" t="s">
        <v>159</v>
      </c>
      <c r="D41" s="17">
        <v>46578</v>
      </c>
      <c r="E41" s="16">
        <v>12978</v>
      </c>
      <c r="F41" s="16">
        <v>33600</v>
      </c>
      <c r="G41" s="17"/>
    </row>
    <row r="42" spans="1:7" ht="15" customHeight="1">
      <c r="A42" s="13"/>
      <c r="B42" s="14" t="s">
        <v>160</v>
      </c>
      <c r="C42" s="15" t="s">
        <v>161</v>
      </c>
      <c r="D42" s="17">
        <v>6000</v>
      </c>
      <c r="E42" s="16">
        <v>6000</v>
      </c>
      <c r="F42" s="16">
        <v>0</v>
      </c>
      <c r="G42" s="17"/>
    </row>
    <row r="43" spans="2:7" ht="15" customHeight="1">
      <c r="B43" s="14" t="s">
        <v>162</v>
      </c>
      <c r="C43" s="15" t="s">
        <v>163</v>
      </c>
      <c r="D43" s="17">
        <v>6978</v>
      </c>
      <c r="E43" s="16">
        <v>6978</v>
      </c>
      <c r="F43" s="16">
        <v>0</v>
      </c>
      <c r="G43" s="17">
        <v>0</v>
      </c>
    </row>
    <row r="44" spans="2:7" ht="15" customHeight="1">
      <c r="B44" s="14" t="s">
        <v>186</v>
      </c>
      <c r="C44" s="15" t="s">
        <v>187</v>
      </c>
      <c r="D44" s="17">
        <v>33600</v>
      </c>
      <c r="E44" s="16"/>
      <c r="F44" s="16">
        <v>33600</v>
      </c>
      <c r="G44" s="17">
        <v>0</v>
      </c>
    </row>
    <row r="45" spans="2:7" ht="15.75" customHeight="1">
      <c r="B45" s="122" t="s">
        <v>170</v>
      </c>
      <c r="C45" s="123"/>
      <c r="D45" s="17">
        <f>D40+D41</f>
        <v>503499</v>
      </c>
      <c r="E45" s="17">
        <f>E40+E41</f>
        <v>12978</v>
      </c>
      <c r="F45" s="17">
        <f>F40+F41</f>
        <v>490521</v>
      </c>
      <c r="G45" s="17">
        <f>G40+G41</f>
        <v>0</v>
      </c>
    </row>
    <row r="46" spans="2:7" ht="15" customHeight="1">
      <c r="B46" s="18"/>
      <c r="C46" s="3"/>
      <c r="D46" s="21"/>
      <c r="E46" s="21"/>
      <c r="F46" s="21"/>
      <c r="G46" s="22"/>
    </row>
    <row r="47" spans="1:7" ht="15.75" customHeight="1">
      <c r="A47" s="3"/>
      <c r="B47" s="124" t="s">
        <v>190</v>
      </c>
      <c r="C47" s="125"/>
      <c r="D47" s="17">
        <f>SUM(D38,D45)</f>
        <v>956592</v>
      </c>
      <c r="E47" s="17">
        <f>SUM(E38,E45)</f>
        <v>466071</v>
      </c>
      <c r="F47" s="17">
        <f>SUM(F38,F45)</f>
        <v>490521</v>
      </c>
      <c r="G47" s="17">
        <f>SUM(G38,G45)</f>
        <v>0</v>
      </c>
    </row>
    <row r="48" spans="1:7" ht="15.75" customHeight="1">
      <c r="A48" s="3"/>
      <c r="B48" s="18"/>
      <c r="C48" s="86"/>
      <c r="D48" s="21"/>
      <c r="E48" s="21"/>
      <c r="F48" s="21"/>
      <c r="G48" s="22"/>
    </row>
    <row r="49" spans="1:7" ht="15.75" customHeight="1">
      <c r="A49" s="13"/>
      <c r="B49" s="97" t="s">
        <v>191</v>
      </c>
      <c r="C49" s="98"/>
      <c r="D49" s="98"/>
      <c r="E49" s="98"/>
      <c r="F49" s="98"/>
      <c r="G49" s="99"/>
    </row>
    <row r="50" spans="1:7" ht="15" customHeight="1">
      <c r="A50" s="13"/>
      <c r="B50" s="14" t="s">
        <v>146</v>
      </c>
      <c r="C50" s="15" t="s">
        <v>15</v>
      </c>
      <c r="D50" s="17">
        <v>12192337</v>
      </c>
      <c r="E50" s="16">
        <v>11954452</v>
      </c>
      <c r="F50" s="16">
        <v>237885</v>
      </c>
      <c r="G50" s="17"/>
    </row>
    <row r="51" spans="1:7" ht="15" customHeight="1">
      <c r="A51" s="13"/>
      <c r="B51" s="14" t="s">
        <v>139</v>
      </c>
      <c r="C51" s="15" t="s">
        <v>140</v>
      </c>
      <c r="D51" s="17">
        <v>679718</v>
      </c>
      <c r="E51" s="16">
        <v>673848</v>
      </c>
      <c r="F51" s="16">
        <v>5870</v>
      </c>
      <c r="G51" s="17"/>
    </row>
    <row r="52" spans="2:7" ht="15" customHeight="1">
      <c r="B52" s="14" t="s">
        <v>147</v>
      </c>
      <c r="C52" s="15" t="s">
        <v>148</v>
      </c>
      <c r="D52" s="17">
        <v>2770111</v>
      </c>
      <c r="E52" s="16">
        <v>2718641</v>
      </c>
      <c r="F52" s="16">
        <v>51470</v>
      </c>
      <c r="G52" s="17"/>
    </row>
    <row r="53" spans="2:7" ht="15" customHeight="1">
      <c r="B53" s="14" t="s">
        <v>141</v>
      </c>
      <c r="C53" s="15" t="s">
        <v>142</v>
      </c>
      <c r="D53" s="17">
        <v>2882436</v>
      </c>
      <c r="E53" s="16">
        <v>1992815</v>
      </c>
      <c r="F53" s="16">
        <v>817884</v>
      </c>
      <c r="G53" s="17">
        <v>71737</v>
      </c>
    </row>
    <row r="54" spans="2:7" ht="15" customHeight="1">
      <c r="B54" s="14" t="s">
        <v>149</v>
      </c>
      <c r="C54" s="15" t="s">
        <v>150</v>
      </c>
      <c r="D54" s="17">
        <v>12877</v>
      </c>
      <c r="E54" s="16">
        <v>12377</v>
      </c>
      <c r="F54" s="16">
        <v>500</v>
      </c>
      <c r="G54" s="17"/>
    </row>
    <row r="55" spans="2:7" ht="15" customHeight="1">
      <c r="B55" s="14" t="s">
        <v>173</v>
      </c>
      <c r="C55" s="15" t="s">
        <v>80</v>
      </c>
      <c r="D55" s="17">
        <v>35874</v>
      </c>
      <c r="E55" s="16">
        <v>28874</v>
      </c>
      <c r="F55" s="16">
        <v>0</v>
      </c>
      <c r="G55" s="17">
        <v>7000</v>
      </c>
    </row>
    <row r="56" spans="2:7" ht="15" customHeight="1">
      <c r="B56" s="14" t="s">
        <v>151</v>
      </c>
      <c r="C56" s="15" t="s">
        <v>152</v>
      </c>
      <c r="D56" s="17">
        <v>605</v>
      </c>
      <c r="E56" s="16">
        <v>605</v>
      </c>
      <c r="F56" s="16">
        <v>0</v>
      </c>
      <c r="G56" s="17"/>
    </row>
    <row r="57" spans="2:7" ht="15.75" customHeight="1">
      <c r="B57" s="122" t="s">
        <v>143</v>
      </c>
      <c r="C57" s="123"/>
      <c r="D57" s="17">
        <f>SUM(D50:D56)</f>
        <v>18573958</v>
      </c>
      <c r="E57" s="17">
        <f>SUM(E50:E56)</f>
        <v>17381612</v>
      </c>
      <c r="F57" s="17">
        <f>SUM(F50:F56)</f>
        <v>1113609</v>
      </c>
      <c r="G57" s="17">
        <f>SUM(G50:G56)</f>
        <v>78737</v>
      </c>
    </row>
    <row r="58" spans="2:7" ht="15" customHeight="1">
      <c r="B58" s="18"/>
      <c r="C58" s="3"/>
      <c r="D58" s="21"/>
      <c r="E58" s="21"/>
      <c r="F58" s="21"/>
      <c r="G58" s="22"/>
    </row>
    <row r="59" spans="1:7" ht="15" customHeight="1">
      <c r="A59" s="13"/>
      <c r="B59" s="14" t="s">
        <v>156</v>
      </c>
      <c r="C59" s="15" t="s">
        <v>157</v>
      </c>
      <c r="D59" s="17">
        <v>150656</v>
      </c>
      <c r="E59" s="16">
        <v>0</v>
      </c>
      <c r="F59" s="16">
        <v>55800</v>
      </c>
      <c r="G59" s="17">
        <v>94856</v>
      </c>
    </row>
    <row r="60" spans="1:7" ht="15.75" customHeight="1">
      <c r="A60" s="13"/>
      <c r="B60" s="14" t="s">
        <v>158</v>
      </c>
      <c r="C60" s="15" t="s">
        <v>159</v>
      </c>
      <c r="D60" s="17">
        <v>133218</v>
      </c>
      <c r="E60" s="16">
        <v>71737</v>
      </c>
      <c r="F60" s="16">
        <v>61481</v>
      </c>
      <c r="G60" s="17"/>
    </row>
    <row r="61" spans="1:7" ht="15" customHeight="1">
      <c r="A61" s="13"/>
      <c r="B61" s="14" t="s">
        <v>160</v>
      </c>
      <c r="C61" s="15" t="s">
        <v>161</v>
      </c>
      <c r="D61" s="17">
        <v>1384</v>
      </c>
      <c r="E61" s="16">
        <v>1384</v>
      </c>
      <c r="F61" s="16">
        <v>0</v>
      </c>
      <c r="G61" s="17"/>
    </row>
    <row r="62" spans="2:7" ht="15" customHeight="1">
      <c r="B62" s="14" t="s">
        <v>193</v>
      </c>
      <c r="C62" s="15" t="s">
        <v>194</v>
      </c>
      <c r="D62" s="17">
        <v>1123</v>
      </c>
      <c r="E62" s="16">
        <v>1123</v>
      </c>
      <c r="F62" s="16">
        <v>0</v>
      </c>
      <c r="G62" s="17"/>
    </row>
    <row r="63" spans="2:7" ht="15" customHeight="1">
      <c r="B63" s="14" t="s">
        <v>186</v>
      </c>
      <c r="C63" s="15" t="s">
        <v>187</v>
      </c>
      <c r="D63" s="17">
        <v>130711</v>
      </c>
      <c r="E63" s="16">
        <v>69230</v>
      </c>
      <c r="F63" s="16">
        <v>61481</v>
      </c>
      <c r="G63" s="17"/>
    </row>
    <row r="64" spans="2:7" ht="15.75" customHeight="1">
      <c r="B64" s="122" t="s">
        <v>170</v>
      </c>
      <c r="C64" s="123"/>
      <c r="D64" s="17">
        <f>D59+D60</f>
        <v>283874</v>
      </c>
      <c r="E64" s="17">
        <f>E59+E60</f>
        <v>71737</v>
      </c>
      <c r="F64" s="17">
        <f>F59+F60</f>
        <v>117281</v>
      </c>
      <c r="G64" s="17">
        <f>G59+G60</f>
        <v>94856</v>
      </c>
    </row>
    <row r="65" spans="2:7" ht="15" customHeight="1">
      <c r="B65" s="18"/>
      <c r="C65" s="3"/>
      <c r="D65" s="21"/>
      <c r="E65" s="21"/>
      <c r="F65" s="21"/>
      <c r="G65" s="22"/>
    </row>
    <row r="66" spans="1:7" ht="15.75" customHeight="1">
      <c r="A66" s="3"/>
      <c r="B66" s="124" t="s">
        <v>210</v>
      </c>
      <c r="C66" s="125"/>
      <c r="D66" s="17">
        <f>SUM(D57,D64)</f>
        <v>18857832</v>
      </c>
      <c r="E66" s="17">
        <f>SUM(E57,E64)</f>
        <v>17453349</v>
      </c>
      <c r="F66" s="17">
        <f>SUM(F57,F64)</f>
        <v>1230890</v>
      </c>
      <c r="G66" s="17">
        <f>SUM(G57,G64)</f>
        <v>173593</v>
      </c>
    </row>
    <row r="67" spans="1:7" ht="15.75" customHeight="1" thickBot="1">
      <c r="A67" s="3"/>
      <c r="B67" s="73"/>
      <c r="C67" s="74"/>
      <c r="D67" s="75"/>
      <c r="E67" s="75"/>
      <c r="F67" s="75"/>
      <c r="G67" s="67"/>
    </row>
    <row r="68" spans="1:7" ht="15.75" customHeight="1">
      <c r="A68" s="13"/>
      <c r="B68" s="97" t="s">
        <v>211</v>
      </c>
      <c r="C68" s="98"/>
      <c r="D68" s="98"/>
      <c r="E68" s="98"/>
      <c r="F68" s="98"/>
      <c r="G68" s="99"/>
    </row>
    <row r="69" spans="1:7" ht="15" customHeight="1">
      <c r="A69" s="13"/>
      <c r="B69" s="14" t="s">
        <v>146</v>
      </c>
      <c r="C69" s="15" t="s">
        <v>15</v>
      </c>
      <c r="D69" s="17">
        <v>1607709</v>
      </c>
      <c r="E69" s="16">
        <v>1607709</v>
      </c>
      <c r="F69" s="16"/>
      <c r="G69" s="17">
        <v>0</v>
      </c>
    </row>
    <row r="70" spans="1:7" ht="15" customHeight="1">
      <c r="A70" s="13"/>
      <c r="B70" s="14" t="s">
        <v>139</v>
      </c>
      <c r="C70" s="15" t="s">
        <v>140</v>
      </c>
      <c r="D70" s="17">
        <v>76735</v>
      </c>
      <c r="E70" s="16">
        <v>76735</v>
      </c>
      <c r="F70" s="16"/>
      <c r="G70" s="17">
        <v>0</v>
      </c>
    </row>
    <row r="71" spans="2:7" ht="15" customHeight="1">
      <c r="B71" s="14" t="s">
        <v>147</v>
      </c>
      <c r="C71" s="15" t="s">
        <v>148</v>
      </c>
      <c r="D71" s="17">
        <v>304196</v>
      </c>
      <c r="E71" s="16">
        <v>304196</v>
      </c>
      <c r="F71" s="16"/>
      <c r="G71" s="17">
        <v>0</v>
      </c>
    </row>
    <row r="72" spans="2:7" ht="15" customHeight="1">
      <c r="B72" s="14" t="s">
        <v>141</v>
      </c>
      <c r="C72" s="15" t="s">
        <v>142</v>
      </c>
      <c r="D72" s="17">
        <v>440040</v>
      </c>
      <c r="E72" s="16">
        <v>149068</v>
      </c>
      <c r="F72" s="16">
        <v>290972</v>
      </c>
      <c r="G72" s="17">
        <v>0</v>
      </c>
    </row>
    <row r="73" spans="2:7" ht="15" customHeight="1">
      <c r="B73" s="14" t="s">
        <v>149</v>
      </c>
      <c r="C73" s="15" t="s">
        <v>150</v>
      </c>
      <c r="D73" s="17">
        <v>300</v>
      </c>
      <c r="E73" s="16"/>
      <c r="F73" s="16">
        <v>300</v>
      </c>
      <c r="G73" s="17">
        <v>0</v>
      </c>
    </row>
    <row r="74" spans="2:7" ht="15" customHeight="1">
      <c r="B74" s="14" t="s">
        <v>151</v>
      </c>
      <c r="C74" s="15" t="s">
        <v>152</v>
      </c>
      <c r="D74" s="17">
        <v>18000</v>
      </c>
      <c r="E74" s="16"/>
      <c r="F74" s="16">
        <v>18000</v>
      </c>
      <c r="G74" s="17">
        <v>0</v>
      </c>
    </row>
    <row r="75" spans="2:7" ht="15.75" customHeight="1">
      <c r="B75" s="122" t="s">
        <v>143</v>
      </c>
      <c r="C75" s="123"/>
      <c r="D75" s="17">
        <f>SUM(D69:D74)</f>
        <v>2446980</v>
      </c>
      <c r="E75" s="17">
        <f>SUM(E69:E74)</f>
        <v>2137708</v>
      </c>
      <c r="F75" s="17">
        <f>SUM(F69:F74)</f>
        <v>309272</v>
      </c>
      <c r="G75" s="17">
        <f>SUM(G69:G74)</f>
        <v>0</v>
      </c>
    </row>
    <row r="76" spans="2:7" ht="15" customHeight="1">
      <c r="B76" s="18"/>
      <c r="C76" s="3"/>
      <c r="D76" s="21"/>
      <c r="E76" s="21"/>
      <c r="F76" s="21"/>
      <c r="G76" s="22"/>
    </row>
    <row r="77" spans="1:7" ht="15" customHeight="1">
      <c r="A77" s="13"/>
      <c r="B77" s="14" t="s">
        <v>156</v>
      </c>
      <c r="C77" s="15" t="s">
        <v>157</v>
      </c>
      <c r="D77" s="17">
        <v>30000</v>
      </c>
      <c r="E77" s="16"/>
      <c r="F77" s="16">
        <v>30000</v>
      </c>
      <c r="G77" s="17">
        <v>0</v>
      </c>
    </row>
    <row r="78" spans="1:7" ht="15.75" customHeight="1">
      <c r="A78" s="13"/>
      <c r="B78" s="14" t="s">
        <v>158</v>
      </c>
      <c r="C78" s="15" t="s">
        <v>159</v>
      </c>
      <c r="D78" s="17">
        <v>42390</v>
      </c>
      <c r="E78" s="16">
        <v>12720</v>
      </c>
      <c r="F78" s="16">
        <v>29670</v>
      </c>
      <c r="G78" s="17">
        <v>0</v>
      </c>
    </row>
    <row r="79" spans="1:7" ht="15" customHeight="1">
      <c r="A79" s="13"/>
      <c r="B79" s="14" t="s">
        <v>160</v>
      </c>
      <c r="C79" s="15" t="s">
        <v>161</v>
      </c>
      <c r="D79" s="17">
        <v>2920</v>
      </c>
      <c r="E79" s="16">
        <v>2920</v>
      </c>
      <c r="F79" s="16">
        <v>0</v>
      </c>
      <c r="G79" s="17">
        <v>0</v>
      </c>
    </row>
    <row r="80" spans="2:7" ht="15" customHeight="1">
      <c r="B80" s="14" t="s">
        <v>162</v>
      </c>
      <c r="C80" s="15" t="s">
        <v>163</v>
      </c>
      <c r="D80" s="17">
        <v>2000</v>
      </c>
      <c r="E80" s="16">
        <v>2000</v>
      </c>
      <c r="F80" s="16">
        <v>0</v>
      </c>
      <c r="G80" s="17">
        <v>0</v>
      </c>
    </row>
    <row r="81" spans="2:7" ht="15" customHeight="1">
      <c r="B81" s="14" t="s">
        <v>164</v>
      </c>
      <c r="C81" s="15" t="s">
        <v>165</v>
      </c>
      <c r="D81" s="17">
        <v>25000</v>
      </c>
      <c r="E81" s="16"/>
      <c r="F81" s="16">
        <v>25000</v>
      </c>
      <c r="G81" s="17">
        <v>0</v>
      </c>
    </row>
    <row r="82" spans="2:7" ht="15" customHeight="1">
      <c r="B82" s="14" t="s">
        <v>193</v>
      </c>
      <c r="C82" s="15" t="s">
        <v>194</v>
      </c>
      <c r="D82" s="17">
        <v>12470</v>
      </c>
      <c r="E82" s="16">
        <v>7800</v>
      </c>
      <c r="F82" s="16">
        <v>4670</v>
      </c>
      <c r="G82" s="17">
        <v>0</v>
      </c>
    </row>
    <row r="83" spans="2:7" ht="15.75" customHeight="1">
      <c r="B83" s="122" t="s">
        <v>170</v>
      </c>
      <c r="C83" s="123"/>
      <c r="D83" s="17">
        <f>D77+D78</f>
        <v>72390</v>
      </c>
      <c r="E83" s="17">
        <f>E77+E78</f>
        <v>12720</v>
      </c>
      <c r="F83" s="17">
        <f>F77+F78</f>
        <v>59670</v>
      </c>
      <c r="G83" s="17">
        <f>G77+G78</f>
        <v>0</v>
      </c>
    </row>
    <row r="84" spans="2:7" ht="15" customHeight="1">
      <c r="B84" s="18"/>
      <c r="C84" s="3"/>
      <c r="D84" s="21"/>
      <c r="E84" s="21"/>
      <c r="F84" s="21"/>
      <c r="G84" s="22"/>
    </row>
    <row r="85" spans="1:7" ht="15.75" customHeight="1">
      <c r="A85" s="3"/>
      <c r="B85" s="124" t="s">
        <v>218</v>
      </c>
      <c r="C85" s="125"/>
      <c r="D85" s="17">
        <f>SUM(D75,D83)</f>
        <v>2519370</v>
      </c>
      <c r="E85" s="17">
        <f>SUM(E75,E83)</f>
        <v>2150428</v>
      </c>
      <c r="F85" s="17">
        <f>SUM(F75,F83)</f>
        <v>368942</v>
      </c>
      <c r="G85" s="17">
        <f>SUM(G75,G83)</f>
        <v>0</v>
      </c>
    </row>
    <row r="86" spans="1:7" ht="15.75" customHeight="1">
      <c r="A86" s="3"/>
      <c r="B86" s="18"/>
      <c r="C86" s="86"/>
      <c r="D86" s="21"/>
      <c r="E86" s="21"/>
      <c r="F86" s="21"/>
      <c r="G86" s="22"/>
    </row>
    <row r="87" spans="1:7" ht="15.75" customHeight="1">
      <c r="A87" s="13"/>
      <c r="B87" s="97" t="s">
        <v>219</v>
      </c>
      <c r="C87" s="98"/>
      <c r="D87" s="98"/>
      <c r="E87" s="98"/>
      <c r="F87" s="98"/>
      <c r="G87" s="99"/>
    </row>
    <row r="88" spans="1:7" ht="15" customHeight="1">
      <c r="A88" s="13"/>
      <c r="B88" s="14" t="s">
        <v>146</v>
      </c>
      <c r="C88" s="15" t="s">
        <v>15</v>
      </c>
      <c r="D88" s="17">
        <v>2680756</v>
      </c>
      <c r="E88" s="16">
        <v>2437956</v>
      </c>
      <c r="F88" s="16">
        <v>242800</v>
      </c>
      <c r="G88" s="17">
        <v>0</v>
      </c>
    </row>
    <row r="89" spans="1:7" ht="15" customHeight="1">
      <c r="A89" s="13"/>
      <c r="B89" s="14" t="s">
        <v>139</v>
      </c>
      <c r="C89" s="15" t="s">
        <v>140</v>
      </c>
      <c r="D89" s="17">
        <v>322857</v>
      </c>
      <c r="E89" s="16">
        <v>182057</v>
      </c>
      <c r="F89" s="16">
        <v>140800</v>
      </c>
      <c r="G89" s="17">
        <v>0</v>
      </c>
    </row>
    <row r="90" spans="2:7" ht="15" customHeight="1">
      <c r="B90" s="14" t="s">
        <v>147</v>
      </c>
      <c r="C90" s="15" t="s">
        <v>148</v>
      </c>
      <c r="D90" s="17">
        <v>554177</v>
      </c>
      <c r="E90" s="16">
        <v>483177</v>
      </c>
      <c r="F90" s="16">
        <v>71000</v>
      </c>
      <c r="G90" s="17">
        <v>0</v>
      </c>
    </row>
    <row r="91" spans="2:7" ht="15" customHeight="1">
      <c r="B91" s="14" t="s">
        <v>141</v>
      </c>
      <c r="C91" s="15" t="s">
        <v>142</v>
      </c>
      <c r="D91" s="17">
        <v>2016962</v>
      </c>
      <c r="E91" s="16">
        <v>1791812</v>
      </c>
      <c r="F91" s="16">
        <v>224150</v>
      </c>
      <c r="G91" s="17">
        <v>1000</v>
      </c>
    </row>
    <row r="92" spans="2:7" ht="15" customHeight="1">
      <c r="B92" s="14" t="s">
        <v>149</v>
      </c>
      <c r="C92" s="15" t="s">
        <v>150</v>
      </c>
      <c r="D92" s="17">
        <v>20550</v>
      </c>
      <c r="E92" s="16">
        <v>19000</v>
      </c>
      <c r="F92" s="16">
        <v>1550</v>
      </c>
      <c r="G92" s="17">
        <v>0</v>
      </c>
    </row>
    <row r="93" spans="2:7" ht="15" customHeight="1">
      <c r="B93" s="14" t="s">
        <v>151</v>
      </c>
      <c r="C93" s="15" t="s">
        <v>152</v>
      </c>
      <c r="D93" s="17">
        <v>19628</v>
      </c>
      <c r="E93" s="16">
        <f>19628+6501</f>
        <v>26129</v>
      </c>
      <c r="F93" s="16">
        <v>0</v>
      </c>
      <c r="G93" s="17">
        <v>0</v>
      </c>
    </row>
    <row r="94" spans="2:7" ht="15.75" customHeight="1">
      <c r="B94" s="122" t="s">
        <v>143</v>
      </c>
      <c r="C94" s="123"/>
      <c r="D94" s="17">
        <f>SUM(D88:D93)</f>
        <v>5614930</v>
      </c>
      <c r="E94" s="17">
        <f>SUM(E88:E93)</f>
        <v>4940131</v>
      </c>
      <c r="F94" s="17">
        <f>SUM(F88:F93)</f>
        <v>680300</v>
      </c>
      <c r="G94" s="17">
        <f>SUM(G88:G93)</f>
        <v>1000</v>
      </c>
    </row>
    <row r="95" spans="2:7" ht="15" customHeight="1">
      <c r="B95" s="18"/>
      <c r="C95" s="3"/>
      <c r="D95" s="21"/>
      <c r="E95" s="21"/>
      <c r="F95" s="21"/>
      <c r="G95" s="22"/>
    </row>
    <row r="96" spans="1:7" ht="15" customHeight="1">
      <c r="A96" s="13"/>
      <c r="B96" s="14" t="s">
        <v>156</v>
      </c>
      <c r="C96" s="15" t="s">
        <v>157</v>
      </c>
      <c r="D96" s="17">
        <v>259700</v>
      </c>
      <c r="E96" s="16">
        <v>127700</v>
      </c>
      <c r="F96" s="16">
        <v>60000</v>
      </c>
      <c r="G96" s="17">
        <v>72000</v>
      </c>
    </row>
    <row r="97" spans="1:7" ht="15.75" customHeight="1">
      <c r="A97" s="13"/>
      <c r="B97" s="14" t="s">
        <v>158</v>
      </c>
      <c r="C97" s="15" t="s">
        <v>159</v>
      </c>
      <c r="D97" s="17">
        <v>89300</v>
      </c>
      <c r="E97" s="16">
        <v>74300</v>
      </c>
      <c r="F97" s="16">
        <v>15000</v>
      </c>
      <c r="G97" s="17">
        <v>0</v>
      </c>
    </row>
    <row r="98" spans="1:7" ht="15" customHeight="1">
      <c r="A98" s="13"/>
      <c r="B98" s="14" t="s">
        <v>160</v>
      </c>
      <c r="C98" s="15" t="s">
        <v>161</v>
      </c>
      <c r="D98" s="17">
        <v>6300</v>
      </c>
      <c r="E98" s="16">
        <v>6300</v>
      </c>
      <c r="F98" s="16">
        <v>0</v>
      </c>
      <c r="G98" s="17">
        <v>0</v>
      </c>
    </row>
    <row r="99" spans="2:7" ht="15" customHeight="1">
      <c r="B99" s="14" t="s">
        <v>162</v>
      </c>
      <c r="C99" s="15" t="s">
        <v>163</v>
      </c>
      <c r="D99" s="17">
        <v>47000</v>
      </c>
      <c r="E99" s="16">
        <v>47000</v>
      </c>
      <c r="F99" s="16">
        <v>0</v>
      </c>
      <c r="G99" s="17">
        <v>0</v>
      </c>
    </row>
    <row r="100" spans="2:7" ht="15" customHeight="1">
      <c r="B100" s="14" t="s">
        <v>164</v>
      </c>
      <c r="C100" s="15" t="s">
        <v>165</v>
      </c>
      <c r="D100" s="17">
        <v>15000</v>
      </c>
      <c r="E100" s="16">
        <v>0</v>
      </c>
      <c r="F100" s="16">
        <v>15000</v>
      </c>
      <c r="G100" s="17">
        <v>0</v>
      </c>
    </row>
    <row r="101" spans="2:7" ht="15" customHeight="1">
      <c r="B101" s="14" t="s">
        <v>193</v>
      </c>
      <c r="C101" s="15" t="s">
        <v>194</v>
      </c>
      <c r="D101" s="17">
        <v>21000</v>
      </c>
      <c r="E101" s="16">
        <v>21000</v>
      </c>
      <c r="F101" s="16">
        <v>0</v>
      </c>
      <c r="G101" s="17">
        <v>0</v>
      </c>
    </row>
    <row r="102" spans="2:7" ht="15.75" customHeight="1">
      <c r="B102" s="122" t="s">
        <v>170</v>
      </c>
      <c r="C102" s="123"/>
      <c r="D102" s="17">
        <f>D96+D97</f>
        <v>349000</v>
      </c>
      <c r="E102" s="17">
        <f>E96+E97</f>
        <v>202000</v>
      </c>
      <c r="F102" s="17">
        <f>F96+F97</f>
        <v>75000</v>
      </c>
      <c r="G102" s="17">
        <f>G96+G97</f>
        <v>72000</v>
      </c>
    </row>
    <row r="103" spans="2:7" ht="15" customHeight="1">
      <c r="B103" s="18"/>
      <c r="C103" s="3"/>
      <c r="D103" s="21"/>
      <c r="E103" s="21"/>
      <c r="F103" s="21"/>
      <c r="G103" s="22"/>
    </row>
    <row r="104" spans="1:7" ht="15.75" customHeight="1">
      <c r="A104" s="3"/>
      <c r="B104" s="124" t="s">
        <v>252</v>
      </c>
      <c r="C104" s="125"/>
      <c r="D104" s="17">
        <f>SUM(D94,D102)</f>
        <v>5963930</v>
      </c>
      <c r="E104" s="17">
        <f>SUM(E94,E102)</f>
        <v>5142131</v>
      </c>
      <c r="F104" s="17">
        <f>SUM(F94,F102)</f>
        <v>755300</v>
      </c>
      <c r="G104" s="17">
        <f>SUM(G94,G102)</f>
        <v>73000</v>
      </c>
    </row>
    <row r="105" spans="1:7" ht="15.75" customHeight="1">
      <c r="A105" s="3"/>
      <c r="B105" s="18"/>
      <c r="C105" s="86"/>
      <c r="D105" s="21"/>
      <c r="E105" s="21"/>
      <c r="F105" s="21"/>
      <c r="G105" s="22"/>
    </row>
    <row r="106" spans="1:7" ht="15.75" customHeight="1">
      <c r="A106" s="13"/>
      <c r="B106" s="97" t="s">
        <v>253</v>
      </c>
      <c r="C106" s="98"/>
      <c r="D106" s="98"/>
      <c r="E106" s="98"/>
      <c r="F106" s="98"/>
      <c r="G106" s="99"/>
    </row>
    <row r="107" spans="1:7" ht="15" customHeight="1">
      <c r="A107" s="13"/>
      <c r="B107" s="14" t="s">
        <v>146</v>
      </c>
      <c r="C107" s="15" t="s">
        <v>15</v>
      </c>
      <c r="D107" s="17">
        <v>745191</v>
      </c>
      <c r="E107" s="16"/>
      <c r="F107" s="16">
        <v>745191</v>
      </c>
      <c r="G107" s="17"/>
    </row>
    <row r="108" spans="1:7" ht="15" customHeight="1">
      <c r="A108" s="13"/>
      <c r="B108" s="14" t="s">
        <v>139</v>
      </c>
      <c r="C108" s="15" t="s">
        <v>140</v>
      </c>
      <c r="D108" s="17">
        <v>537100</v>
      </c>
      <c r="E108" s="16"/>
      <c r="F108" s="16">
        <v>537100</v>
      </c>
      <c r="G108" s="17"/>
    </row>
    <row r="109" spans="2:7" ht="15" customHeight="1">
      <c r="B109" s="14" t="s">
        <v>147</v>
      </c>
      <c r="C109" s="15" t="s">
        <v>148</v>
      </c>
      <c r="D109" s="17">
        <v>232229</v>
      </c>
      <c r="E109" s="16"/>
      <c r="F109" s="16">
        <v>232229</v>
      </c>
      <c r="G109" s="17"/>
    </row>
    <row r="110" spans="2:7" ht="15" customHeight="1">
      <c r="B110" s="14" t="s">
        <v>141</v>
      </c>
      <c r="C110" s="15" t="s">
        <v>142</v>
      </c>
      <c r="D110" s="17">
        <v>6260333</v>
      </c>
      <c r="E110" s="16"/>
      <c r="F110" s="16">
        <v>6260333</v>
      </c>
      <c r="G110" s="17"/>
    </row>
    <row r="111" spans="2:7" ht="15" customHeight="1">
      <c r="B111" s="14" t="s">
        <v>149</v>
      </c>
      <c r="C111" s="15" t="s">
        <v>150</v>
      </c>
      <c r="D111" s="17">
        <v>12401</v>
      </c>
      <c r="E111" s="16"/>
      <c r="F111" s="16">
        <v>12401</v>
      </c>
      <c r="G111" s="17"/>
    </row>
    <row r="112" spans="2:7" ht="15.75" customHeight="1">
      <c r="B112" s="122" t="s">
        <v>143</v>
      </c>
      <c r="C112" s="123"/>
      <c r="D112" s="17">
        <f>SUM(D107:D111)</f>
        <v>7787254</v>
      </c>
      <c r="E112" s="17">
        <f>SUM(E107:E111)</f>
        <v>0</v>
      </c>
      <c r="F112" s="17">
        <f>SUM(F107:F111)</f>
        <v>7787254</v>
      </c>
      <c r="G112" s="17">
        <f>SUM(G107:G111)</f>
        <v>0</v>
      </c>
    </row>
    <row r="113" spans="2:7" ht="15" customHeight="1">
      <c r="B113" s="18"/>
      <c r="C113" s="3"/>
      <c r="D113" s="21"/>
      <c r="E113" s="21"/>
      <c r="F113" s="21"/>
      <c r="G113" s="22"/>
    </row>
    <row r="114" spans="1:7" ht="15" customHeight="1">
      <c r="A114" s="13"/>
      <c r="B114" s="14" t="s">
        <v>156</v>
      </c>
      <c r="C114" s="15" t="s">
        <v>157</v>
      </c>
      <c r="D114" s="17">
        <v>1441591</v>
      </c>
      <c r="E114" s="16"/>
      <c r="F114" s="16">
        <v>1441591</v>
      </c>
      <c r="G114" s="17"/>
    </row>
    <row r="115" spans="1:7" ht="15.75" customHeight="1">
      <c r="A115" s="13"/>
      <c r="B115" s="14" t="s">
        <v>158</v>
      </c>
      <c r="C115" s="15" t="s">
        <v>159</v>
      </c>
      <c r="D115" s="17">
        <v>561738</v>
      </c>
      <c r="E115" s="16"/>
      <c r="F115" s="16">
        <v>561738</v>
      </c>
      <c r="G115" s="17"/>
    </row>
    <row r="116" spans="1:7" ht="15" customHeight="1">
      <c r="A116" s="13"/>
      <c r="B116" s="14" t="s">
        <v>162</v>
      </c>
      <c r="C116" s="15" t="s">
        <v>163</v>
      </c>
      <c r="D116" s="17">
        <v>114400</v>
      </c>
      <c r="E116" s="16"/>
      <c r="F116" s="16">
        <v>114400</v>
      </c>
      <c r="G116" s="17"/>
    </row>
    <row r="117" spans="2:7" ht="15" customHeight="1">
      <c r="B117" s="14" t="s">
        <v>164</v>
      </c>
      <c r="C117" s="15" t="s">
        <v>165</v>
      </c>
      <c r="D117" s="17">
        <v>0</v>
      </c>
      <c r="E117" s="16"/>
      <c r="F117" s="16">
        <v>0</v>
      </c>
      <c r="G117" s="17"/>
    </row>
    <row r="118" spans="2:7" ht="15" customHeight="1">
      <c r="B118" s="14" t="s">
        <v>186</v>
      </c>
      <c r="C118" s="15" t="s">
        <v>187</v>
      </c>
      <c r="D118" s="17">
        <v>447338</v>
      </c>
      <c r="E118" s="16"/>
      <c r="F118" s="16">
        <v>447338</v>
      </c>
      <c r="G118" s="17"/>
    </row>
    <row r="119" spans="2:7" ht="15.75" customHeight="1">
      <c r="B119" s="122" t="s">
        <v>170</v>
      </c>
      <c r="C119" s="123"/>
      <c r="D119" s="17">
        <f>D114+D115</f>
        <v>2003329</v>
      </c>
      <c r="E119" s="17">
        <f>E114+E115</f>
        <v>0</v>
      </c>
      <c r="F119" s="17">
        <f>F114+F115</f>
        <v>2003329</v>
      </c>
      <c r="G119" s="17">
        <f>G114+G115</f>
        <v>0</v>
      </c>
    </row>
    <row r="120" spans="2:7" ht="15" customHeight="1">
      <c r="B120" s="18"/>
      <c r="C120" s="3"/>
      <c r="D120" s="21"/>
      <c r="E120" s="21"/>
      <c r="F120" s="21"/>
      <c r="G120" s="22"/>
    </row>
    <row r="121" spans="1:7" ht="15.75" customHeight="1">
      <c r="A121" s="3"/>
      <c r="B121" s="124" t="s">
        <v>274</v>
      </c>
      <c r="C121" s="125"/>
      <c r="D121" s="17">
        <f>SUM(D112,D119)</f>
        <v>9790583</v>
      </c>
      <c r="E121" s="17">
        <f>SUM(E112,E119)</f>
        <v>0</v>
      </c>
      <c r="F121" s="17">
        <f>SUM(F112,F119)</f>
        <v>9790583</v>
      </c>
      <c r="G121" s="17">
        <f>SUM(G112,G119)</f>
        <v>0</v>
      </c>
    </row>
    <row r="122" spans="1:7" ht="15.75" customHeight="1">
      <c r="A122" s="3"/>
      <c r="B122" s="18"/>
      <c r="C122" s="86"/>
      <c r="D122" s="21"/>
      <c r="E122" s="21"/>
      <c r="F122" s="21"/>
      <c r="G122" s="22"/>
    </row>
    <row r="123" spans="1:7" ht="15.75" customHeight="1">
      <c r="A123" s="13"/>
      <c r="B123" s="97" t="s">
        <v>275</v>
      </c>
      <c r="C123" s="98"/>
      <c r="D123" s="98"/>
      <c r="E123" s="98"/>
      <c r="F123" s="98"/>
      <c r="G123" s="99"/>
    </row>
    <row r="124" spans="1:7" ht="15" customHeight="1">
      <c r="A124" s="13"/>
      <c r="B124" s="14" t="s">
        <v>146</v>
      </c>
      <c r="C124" s="15" t="s">
        <v>15</v>
      </c>
      <c r="D124" s="17">
        <v>1139772</v>
      </c>
      <c r="E124" s="16">
        <v>765072</v>
      </c>
      <c r="F124" s="16">
        <v>374700</v>
      </c>
      <c r="G124" s="17">
        <v>0</v>
      </c>
    </row>
    <row r="125" spans="1:7" ht="15" customHeight="1">
      <c r="A125" s="13"/>
      <c r="B125" s="14" t="s">
        <v>139</v>
      </c>
      <c r="C125" s="15" t="s">
        <v>140</v>
      </c>
      <c r="D125" s="17">
        <v>102378</v>
      </c>
      <c r="E125" s="16">
        <v>30448</v>
      </c>
      <c r="F125" s="16">
        <v>61930</v>
      </c>
      <c r="G125" s="17">
        <v>10000</v>
      </c>
    </row>
    <row r="126" spans="2:7" ht="15" customHeight="1">
      <c r="B126" s="14" t="s">
        <v>147</v>
      </c>
      <c r="C126" s="15" t="s">
        <v>148</v>
      </c>
      <c r="D126" s="17">
        <v>227947</v>
      </c>
      <c r="E126" s="16">
        <v>141142</v>
      </c>
      <c r="F126" s="16">
        <v>85930</v>
      </c>
      <c r="G126" s="17">
        <v>875</v>
      </c>
    </row>
    <row r="127" spans="2:7" ht="15" customHeight="1">
      <c r="B127" s="14" t="s">
        <v>141</v>
      </c>
      <c r="C127" s="15" t="s">
        <v>142</v>
      </c>
      <c r="D127" s="17">
        <v>866273</v>
      </c>
      <c r="E127" s="16">
        <f>382161-6501</f>
        <v>375660</v>
      </c>
      <c r="F127" s="16">
        <v>381535</v>
      </c>
      <c r="G127" s="17">
        <f>102577+6501</f>
        <v>109078</v>
      </c>
    </row>
    <row r="128" spans="2:7" ht="15" customHeight="1">
      <c r="B128" s="14" t="s">
        <v>149</v>
      </c>
      <c r="C128" s="15" t="s">
        <v>150</v>
      </c>
      <c r="D128" s="17">
        <v>12990</v>
      </c>
      <c r="E128" s="16">
        <v>11420</v>
      </c>
      <c r="F128" s="16">
        <v>1570</v>
      </c>
      <c r="G128" s="17">
        <v>0</v>
      </c>
    </row>
    <row r="129" spans="2:7" ht="15" customHeight="1">
      <c r="B129" s="14" t="s">
        <v>151</v>
      </c>
      <c r="C129" s="15" t="s">
        <v>152</v>
      </c>
      <c r="D129" s="17">
        <v>3420</v>
      </c>
      <c r="E129" s="16">
        <v>420</v>
      </c>
      <c r="F129" s="16">
        <v>3000</v>
      </c>
      <c r="G129" s="17">
        <v>0</v>
      </c>
    </row>
    <row r="130" spans="2:7" ht="15.75" customHeight="1">
      <c r="B130" s="122" t="s">
        <v>143</v>
      </c>
      <c r="C130" s="123"/>
      <c r="D130" s="17">
        <f>SUM(D124:D129)</f>
        <v>2352780</v>
      </c>
      <c r="E130" s="17">
        <f>SUM(E124:E129)</f>
        <v>1324162</v>
      </c>
      <c r="F130" s="17">
        <f>SUM(F124:F129)</f>
        <v>908665</v>
      </c>
      <c r="G130" s="17">
        <f>SUM(G124:G129)</f>
        <v>119953</v>
      </c>
    </row>
    <row r="131" spans="2:7" ht="15" customHeight="1">
      <c r="B131" s="18"/>
      <c r="C131" s="3"/>
      <c r="D131" s="21"/>
      <c r="E131" s="21"/>
      <c r="F131" s="21"/>
      <c r="G131" s="22"/>
    </row>
    <row r="132" spans="1:7" ht="15" customHeight="1">
      <c r="A132" s="13"/>
      <c r="B132" s="14" t="s">
        <v>284</v>
      </c>
      <c r="C132" s="15" t="s">
        <v>86</v>
      </c>
      <c r="D132" s="17">
        <v>643320</v>
      </c>
      <c r="E132" s="16">
        <v>553320</v>
      </c>
      <c r="F132" s="16">
        <v>90000</v>
      </c>
      <c r="G132" s="17">
        <v>0</v>
      </c>
    </row>
    <row r="133" spans="1:7" ht="15.75" customHeight="1">
      <c r="A133" s="13"/>
      <c r="B133" s="14" t="s">
        <v>153</v>
      </c>
      <c r="C133" s="15" t="s">
        <v>154</v>
      </c>
      <c r="D133" s="17">
        <v>1505</v>
      </c>
      <c r="E133" s="16"/>
      <c r="F133" s="16">
        <v>1505</v>
      </c>
      <c r="G133" s="17">
        <v>0</v>
      </c>
    </row>
    <row r="134" spans="1:7" ht="15.75" customHeight="1">
      <c r="A134" s="13"/>
      <c r="B134" s="122" t="s">
        <v>155</v>
      </c>
      <c r="C134" s="123"/>
      <c r="D134" s="17">
        <f>SUM(D132:D133)</f>
        <v>644825</v>
      </c>
      <c r="E134" s="17">
        <f>SUM(E132:E133)</f>
        <v>553320</v>
      </c>
      <c r="F134" s="17">
        <f>SUM(F132:F133)</f>
        <v>91505</v>
      </c>
      <c r="G134" s="17">
        <f>SUM(G132:G133)</f>
        <v>0</v>
      </c>
    </row>
    <row r="135" spans="2:7" ht="15" customHeight="1">
      <c r="B135" s="18"/>
      <c r="C135" s="3"/>
      <c r="D135" s="21"/>
      <c r="E135" s="21"/>
      <c r="F135" s="21"/>
      <c r="G135" s="22"/>
    </row>
    <row r="136" spans="1:7" ht="15" customHeight="1">
      <c r="A136" s="13"/>
      <c r="B136" s="14" t="s">
        <v>156</v>
      </c>
      <c r="C136" s="15" t="s">
        <v>157</v>
      </c>
      <c r="D136" s="17">
        <v>10000</v>
      </c>
      <c r="E136" s="16">
        <v>0</v>
      </c>
      <c r="F136" s="16">
        <v>0</v>
      </c>
      <c r="G136" s="17">
        <v>10000</v>
      </c>
    </row>
    <row r="137" spans="1:7" ht="15.75" customHeight="1">
      <c r="A137" s="13"/>
      <c r="B137" s="14" t="s">
        <v>158</v>
      </c>
      <c r="C137" s="15" t="s">
        <v>159</v>
      </c>
      <c r="D137" s="17">
        <v>75500</v>
      </c>
      <c r="E137" s="16">
        <v>10500</v>
      </c>
      <c r="F137" s="16">
        <v>63000</v>
      </c>
      <c r="G137" s="17">
        <v>2000</v>
      </c>
    </row>
    <row r="138" spans="1:7" ht="15" customHeight="1">
      <c r="A138" s="13"/>
      <c r="B138" s="14" t="s">
        <v>160</v>
      </c>
      <c r="C138" s="15" t="s">
        <v>161</v>
      </c>
      <c r="D138" s="17">
        <v>2000</v>
      </c>
      <c r="E138" s="16">
        <v>2000</v>
      </c>
      <c r="F138" s="16">
        <v>0</v>
      </c>
      <c r="G138" s="17">
        <v>0</v>
      </c>
    </row>
    <row r="139" spans="2:7" ht="15" customHeight="1">
      <c r="B139" s="14" t="s">
        <v>162</v>
      </c>
      <c r="C139" s="15" t="s">
        <v>163</v>
      </c>
      <c r="D139" s="17">
        <v>17500</v>
      </c>
      <c r="E139" s="16">
        <v>4500</v>
      </c>
      <c r="F139" s="16">
        <v>13000</v>
      </c>
      <c r="G139" s="17">
        <v>0</v>
      </c>
    </row>
    <row r="140" spans="2:7" ht="15" customHeight="1">
      <c r="B140" s="14" t="s">
        <v>193</v>
      </c>
      <c r="C140" s="15" t="s">
        <v>194</v>
      </c>
      <c r="D140" s="17">
        <v>33000</v>
      </c>
      <c r="E140" s="16">
        <v>0</v>
      </c>
      <c r="F140" s="16">
        <v>20000</v>
      </c>
      <c r="G140" s="17">
        <v>0</v>
      </c>
    </row>
    <row r="141" spans="2:7" ht="15" customHeight="1">
      <c r="B141" s="14" t="s">
        <v>186</v>
      </c>
      <c r="C141" s="15" t="s">
        <v>187</v>
      </c>
      <c r="D141" s="17">
        <v>30000</v>
      </c>
      <c r="E141" s="16">
        <v>0</v>
      </c>
      <c r="F141" s="16">
        <v>30000</v>
      </c>
      <c r="G141" s="17">
        <v>0</v>
      </c>
    </row>
    <row r="142" spans="2:7" ht="15" customHeight="1">
      <c r="B142" s="14" t="s">
        <v>293</v>
      </c>
      <c r="C142" s="15" t="s">
        <v>294</v>
      </c>
      <c r="D142" s="17">
        <v>6000</v>
      </c>
      <c r="E142" s="16">
        <v>4000</v>
      </c>
      <c r="F142" s="16">
        <v>0</v>
      </c>
      <c r="G142" s="17">
        <v>0</v>
      </c>
    </row>
    <row r="143" spans="2:7" ht="15.75" customHeight="1">
      <c r="B143" s="122" t="s">
        <v>170</v>
      </c>
      <c r="C143" s="123"/>
      <c r="D143" s="17">
        <f>D136+D137</f>
        <v>85500</v>
      </c>
      <c r="E143" s="17">
        <f>E136+E137</f>
        <v>10500</v>
      </c>
      <c r="F143" s="17">
        <f>F136+F137</f>
        <v>63000</v>
      </c>
      <c r="G143" s="17">
        <f>G136+G137</f>
        <v>12000</v>
      </c>
    </row>
    <row r="144" spans="2:7" ht="15" customHeight="1">
      <c r="B144" s="18"/>
      <c r="C144" s="3"/>
      <c r="D144" s="21"/>
      <c r="E144" s="21"/>
      <c r="F144" s="21"/>
      <c r="G144" s="22"/>
    </row>
    <row r="145" spans="1:7" ht="15.75" customHeight="1">
      <c r="A145" s="3"/>
      <c r="B145" s="124" t="s">
        <v>305</v>
      </c>
      <c r="C145" s="125"/>
      <c r="D145" s="17">
        <f>SUM(D130,D134,D143)</f>
        <v>3083105</v>
      </c>
      <c r="E145" s="17">
        <f>SUM(E130,E134,E143)</f>
        <v>1887982</v>
      </c>
      <c r="F145" s="17">
        <f>SUM(F130,F134,F143)</f>
        <v>1063170</v>
      </c>
      <c r="G145" s="17">
        <f>SUM(G130,G134,G143)</f>
        <v>131953</v>
      </c>
    </row>
    <row r="146" spans="1:7" ht="15.75" customHeight="1" thickBot="1">
      <c r="A146" s="3"/>
      <c r="B146" s="73"/>
      <c r="C146" s="74"/>
      <c r="D146" s="75"/>
      <c r="E146" s="75"/>
      <c r="F146" s="75"/>
      <c r="G146" s="67"/>
    </row>
    <row r="147" spans="1:7" ht="15.75" customHeight="1">
      <c r="A147" s="13"/>
      <c r="B147" s="97" t="s">
        <v>306</v>
      </c>
      <c r="C147" s="98"/>
      <c r="D147" s="98"/>
      <c r="E147" s="98"/>
      <c r="F147" s="98"/>
      <c r="G147" s="99"/>
    </row>
    <row r="148" spans="1:7" ht="15" customHeight="1">
      <c r="A148" s="13"/>
      <c r="B148" s="14" t="s">
        <v>146</v>
      </c>
      <c r="C148" s="15" t="s">
        <v>15</v>
      </c>
      <c r="D148" s="17">
        <v>517628</v>
      </c>
      <c r="E148" s="16"/>
      <c r="F148" s="16">
        <v>517628</v>
      </c>
      <c r="G148" s="17">
        <v>0</v>
      </c>
    </row>
    <row r="149" spans="1:7" ht="15" customHeight="1">
      <c r="A149" s="13"/>
      <c r="B149" s="14" t="s">
        <v>139</v>
      </c>
      <c r="C149" s="15" t="s">
        <v>140</v>
      </c>
      <c r="D149" s="17">
        <v>62000</v>
      </c>
      <c r="E149" s="16"/>
      <c r="F149" s="16">
        <v>62000</v>
      </c>
      <c r="G149" s="17">
        <v>0</v>
      </c>
    </row>
    <row r="150" spans="2:7" ht="15" customHeight="1">
      <c r="B150" s="14" t="s">
        <v>147</v>
      </c>
      <c r="C150" s="15" t="s">
        <v>148</v>
      </c>
      <c r="D150" s="17">
        <v>100915</v>
      </c>
      <c r="E150" s="16"/>
      <c r="F150" s="16">
        <v>100915</v>
      </c>
      <c r="G150" s="17">
        <v>0</v>
      </c>
    </row>
    <row r="151" spans="2:7" ht="15" customHeight="1">
      <c r="B151" s="14" t="s">
        <v>141</v>
      </c>
      <c r="C151" s="15" t="s">
        <v>142</v>
      </c>
      <c r="D151" s="17">
        <v>872629</v>
      </c>
      <c r="E151" s="16">
        <v>2016</v>
      </c>
      <c r="F151" s="16">
        <v>870613</v>
      </c>
      <c r="G151" s="17">
        <v>0</v>
      </c>
    </row>
    <row r="152" spans="2:7" ht="15" customHeight="1">
      <c r="B152" s="14" t="s">
        <v>149</v>
      </c>
      <c r="C152" s="15" t="s">
        <v>150</v>
      </c>
      <c r="D152" s="17">
        <v>3454</v>
      </c>
      <c r="E152" s="16"/>
      <c r="F152" s="16">
        <v>3454</v>
      </c>
      <c r="G152" s="17">
        <v>0</v>
      </c>
    </row>
    <row r="153" spans="2:7" ht="15.75" customHeight="1">
      <c r="B153" s="122" t="s">
        <v>143</v>
      </c>
      <c r="C153" s="123"/>
      <c r="D153" s="17">
        <f>SUM(D148:D152)</f>
        <v>1556626</v>
      </c>
      <c r="E153" s="17">
        <f>SUM(E148:E152)</f>
        <v>2016</v>
      </c>
      <c r="F153" s="17">
        <f>SUM(F148:F152)</f>
        <v>1554610</v>
      </c>
      <c r="G153" s="17">
        <f>SUM(G148:G152)</f>
        <v>0</v>
      </c>
    </row>
    <row r="154" spans="2:7" ht="15" customHeight="1">
      <c r="B154" s="18"/>
      <c r="C154" s="3"/>
      <c r="D154" s="21"/>
      <c r="E154" s="21"/>
      <c r="F154" s="21"/>
      <c r="G154" s="22"/>
    </row>
    <row r="155" spans="1:7" ht="15" customHeight="1">
      <c r="A155" s="13"/>
      <c r="B155" s="14" t="s">
        <v>156</v>
      </c>
      <c r="C155" s="15" t="s">
        <v>157</v>
      </c>
      <c r="D155" s="17">
        <v>35000</v>
      </c>
      <c r="E155" s="16"/>
      <c r="F155" s="16">
        <v>35000</v>
      </c>
      <c r="G155" s="17">
        <v>0</v>
      </c>
    </row>
    <row r="156" spans="1:7" ht="15.75" customHeight="1">
      <c r="A156" s="13"/>
      <c r="B156" s="14" t="s">
        <v>158</v>
      </c>
      <c r="C156" s="15" t="s">
        <v>159</v>
      </c>
      <c r="D156" s="17">
        <v>12452</v>
      </c>
      <c r="E156" s="16"/>
      <c r="F156" s="16">
        <v>12452</v>
      </c>
      <c r="G156" s="17">
        <v>0</v>
      </c>
    </row>
    <row r="157" spans="1:7" ht="15" customHeight="1">
      <c r="A157" s="13"/>
      <c r="B157" s="14" t="s">
        <v>162</v>
      </c>
      <c r="C157" s="15" t="s">
        <v>163</v>
      </c>
      <c r="D157" s="17">
        <v>12452</v>
      </c>
      <c r="E157" s="16"/>
      <c r="F157" s="16">
        <v>12452</v>
      </c>
      <c r="G157" s="17">
        <v>0</v>
      </c>
    </row>
    <row r="158" spans="2:7" ht="15.75" customHeight="1">
      <c r="B158" s="122" t="s">
        <v>170</v>
      </c>
      <c r="C158" s="123"/>
      <c r="D158" s="17">
        <f>D155+D156</f>
        <v>47452</v>
      </c>
      <c r="E158" s="17">
        <f>E155+E156</f>
        <v>0</v>
      </c>
      <c r="F158" s="17">
        <f>F155+F156</f>
        <v>47452</v>
      </c>
      <c r="G158" s="17">
        <f>G155+G156</f>
        <v>0</v>
      </c>
    </row>
    <row r="159" spans="2:7" ht="15" customHeight="1">
      <c r="B159" s="18"/>
      <c r="C159" s="3"/>
      <c r="D159" s="21"/>
      <c r="E159" s="21"/>
      <c r="F159" s="21"/>
      <c r="G159" s="22"/>
    </row>
    <row r="160" spans="1:7" ht="15.75" customHeight="1">
      <c r="A160" s="3"/>
      <c r="B160" s="124" t="s">
        <v>323</v>
      </c>
      <c r="C160" s="125"/>
      <c r="D160" s="17">
        <f>SUM(D153,D158)</f>
        <v>1604078</v>
      </c>
      <c r="E160" s="17">
        <f>SUM(E153,E158)</f>
        <v>2016</v>
      </c>
      <c r="F160" s="17">
        <f>SUM(F153,F158)</f>
        <v>1602062</v>
      </c>
      <c r="G160" s="17">
        <f>SUM(G153,G158)</f>
        <v>0</v>
      </c>
    </row>
    <row r="161" spans="1:7" ht="15.75" customHeight="1">
      <c r="A161" s="3"/>
      <c r="B161" s="18"/>
      <c r="C161" s="86"/>
      <c r="D161" s="21"/>
      <c r="E161" s="21"/>
      <c r="F161" s="21"/>
      <c r="G161" s="22"/>
    </row>
    <row r="162" spans="1:7" ht="15.75" customHeight="1">
      <c r="A162" s="13"/>
      <c r="B162" s="97" t="s">
        <v>324</v>
      </c>
      <c r="C162" s="98"/>
      <c r="D162" s="98"/>
      <c r="E162" s="98"/>
      <c r="F162" s="98"/>
      <c r="G162" s="99"/>
    </row>
    <row r="163" spans="1:7" ht="15" customHeight="1">
      <c r="A163" s="13"/>
      <c r="B163" s="14" t="s">
        <v>335</v>
      </c>
      <c r="C163" s="15" t="s">
        <v>336</v>
      </c>
      <c r="D163" s="17">
        <v>150000</v>
      </c>
      <c r="E163" s="16">
        <v>0</v>
      </c>
      <c r="F163" s="16">
        <v>150000</v>
      </c>
      <c r="G163" s="17">
        <v>0</v>
      </c>
    </row>
    <row r="164" spans="1:7" ht="15.75" customHeight="1">
      <c r="A164" s="13"/>
      <c r="B164" s="122" t="s">
        <v>337</v>
      </c>
      <c r="C164" s="123"/>
      <c r="D164" s="17">
        <f>SUM(D163)</f>
        <v>150000</v>
      </c>
      <c r="E164" s="17">
        <f>SUM(E163)</f>
        <v>0</v>
      </c>
      <c r="F164" s="17">
        <f>SUM(F163)</f>
        <v>150000</v>
      </c>
      <c r="G164" s="17">
        <f>SUM(G163)</f>
        <v>0</v>
      </c>
    </row>
    <row r="165" spans="1:7" ht="15" customHeight="1">
      <c r="A165" s="13"/>
      <c r="B165" s="18"/>
      <c r="C165" s="3"/>
      <c r="D165" s="21"/>
      <c r="E165" s="21"/>
      <c r="F165" s="21"/>
      <c r="G165" s="22"/>
    </row>
    <row r="166" spans="1:7" ht="15" customHeight="1">
      <c r="A166" s="13"/>
      <c r="B166" s="14" t="s">
        <v>326</v>
      </c>
      <c r="C166" s="15" t="s">
        <v>327</v>
      </c>
      <c r="D166" s="17">
        <v>243200</v>
      </c>
      <c r="E166" s="16"/>
      <c r="F166" s="16">
        <v>243200</v>
      </c>
      <c r="G166" s="17">
        <v>0</v>
      </c>
    </row>
    <row r="167" spans="1:7" ht="15.75" customHeight="1">
      <c r="A167" s="13"/>
      <c r="B167" s="14" t="s">
        <v>328</v>
      </c>
      <c r="C167" s="15" t="s">
        <v>329</v>
      </c>
      <c r="D167" s="17">
        <v>159200</v>
      </c>
      <c r="E167" s="16"/>
      <c r="F167" s="16">
        <v>159200</v>
      </c>
      <c r="G167" s="17">
        <v>0</v>
      </c>
    </row>
    <row r="168" spans="1:7" ht="15" customHeight="1">
      <c r="A168" s="13"/>
      <c r="B168" s="14" t="s">
        <v>330</v>
      </c>
      <c r="C168" s="15" t="s">
        <v>331</v>
      </c>
      <c r="D168" s="17">
        <v>84000</v>
      </c>
      <c r="E168" s="16"/>
      <c r="F168" s="16">
        <v>84000</v>
      </c>
      <c r="G168" s="17">
        <v>0</v>
      </c>
    </row>
    <row r="169" spans="2:7" ht="15.75" customHeight="1">
      <c r="B169" s="122" t="s">
        <v>332</v>
      </c>
      <c r="C169" s="123"/>
      <c r="D169" s="17">
        <f>D166</f>
        <v>243200</v>
      </c>
      <c r="E169" s="17">
        <f>E166</f>
        <v>0</v>
      </c>
      <c r="F169" s="17">
        <f>F166</f>
        <v>243200</v>
      </c>
      <c r="G169" s="17">
        <f>G166</f>
        <v>0</v>
      </c>
    </row>
    <row r="170" spans="2:7" ht="15" customHeight="1">
      <c r="B170" s="18"/>
      <c r="C170" s="3"/>
      <c r="D170" s="21"/>
      <c r="E170" s="21"/>
      <c r="F170" s="21"/>
      <c r="G170" s="22"/>
    </row>
    <row r="171" spans="1:7" ht="15.75" customHeight="1">
      <c r="A171" s="3"/>
      <c r="B171" s="124" t="s">
        <v>338</v>
      </c>
      <c r="C171" s="125"/>
      <c r="D171" s="17">
        <f>SUM(D164,D169)</f>
        <v>393200</v>
      </c>
      <c r="E171" s="17">
        <f>SUM(E164,E169)</f>
        <v>0</v>
      </c>
      <c r="F171" s="17">
        <f>SUM(F164,F169)</f>
        <v>393200</v>
      </c>
      <c r="G171" s="17">
        <f>SUM(G164,G169)</f>
        <v>0</v>
      </c>
    </row>
    <row r="172" spans="1:7" ht="15.75" customHeight="1">
      <c r="A172" s="3"/>
      <c r="B172" s="18"/>
      <c r="C172" s="86"/>
      <c r="D172" s="21"/>
      <c r="E172" s="21"/>
      <c r="F172" s="21"/>
      <c r="G172" s="22"/>
    </row>
    <row r="173" spans="1:7" ht="15.75" customHeight="1">
      <c r="A173" s="3"/>
      <c r="B173" s="18"/>
      <c r="C173" s="86"/>
      <c r="D173" s="21"/>
      <c r="E173" s="21"/>
      <c r="F173" s="21"/>
      <c r="G173" s="22"/>
    </row>
    <row r="174" spans="1:7" ht="16.5" customHeight="1" thickBot="1">
      <c r="A174" s="3"/>
      <c r="B174" s="18"/>
      <c r="C174" s="86"/>
      <c r="D174" s="21"/>
      <c r="E174" s="21"/>
      <c r="F174" s="21"/>
      <c r="G174" s="22"/>
    </row>
    <row r="175" spans="1:7" ht="16.5" customHeight="1" thickBot="1">
      <c r="A175" s="23"/>
      <c r="B175" s="90"/>
      <c r="C175" s="91" t="s">
        <v>3</v>
      </c>
      <c r="D175" s="34">
        <f>SUM(D31,D47,D66,D85,D104,D121,D145,D160,D171)</f>
        <v>47823000</v>
      </c>
      <c r="E175" s="34">
        <f>SUM(E31,E47,E66,E85,E104,E121,E145,E160,E171)</f>
        <v>29027608</v>
      </c>
      <c r="F175" s="34">
        <f>SUM(F31,F47,F66,F85,F104,F121,F145,F160,F171)</f>
        <v>18026356</v>
      </c>
      <c r="G175" s="34">
        <f>SUM(G31,G47,G66,G85,G104,G121,G145,G160,G171)</f>
        <v>769036</v>
      </c>
    </row>
  </sheetData>
  <sheetProtection formatCells="0" formatColumns="0" formatRows="0" insertColumns="0" insertRows="0" insertHyperlinks="0" deleteColumns="0" deleteRows="0" sort="0" autoFilter="0" pivotTables="0"/>
  <mergeCells count="40">
    <mergeCell ref="B9:G9"/>
    <mergeCell ref="B17:C17"/>
    <mergeCell ref="B20:C20"/>
    <mergeCell ref="B29:C29"/>
    <mergeCell ref="B31:C31"/>
    <mergeCell ref="B33:G33"/>
    <mergeCell ref="B38:C38"/>
    <mergeCell ref="B45:C45"/>
    <mergeCell ref="B47:C47"/>
    <mergeCell ref="B49:G49"/>
    <mergeCell ref="B57:C57"/>
    <mergeCell ref="B64:C64"/>
    <mergeCell ref="B66:C66"/>
    <mergeCell ref="B68:G68"/>
    <mergeCell ref="B75:C75"/>
    <mergeCell ref="B123:G123"/>
    <mergeCell ref="B130:C130"/>
    <mergeCell ref="B83:C83"/>
    <mergeCell ref="B85:C85"/>
    <mergeCell ref="B87:G87"/>
    <mergeCell ref="B94:C94"/>
    <mergeCell ref="B102:C102"/>
    <mergeCell ref="B104:C104"/>
    <mergeCell ref="B171:C171"/>
    <mergeCell ref="B134:C134"/>
    <mergeCell ref="B143:C143"/>
    <mergeCell ref="B145:C145"/>
    <mergeCell ref="B147:G147"/>
    <mergeCell ref="B153:C153"/>
    <mergeCell ref="B158:C158"/>
    <mergeCell ref="D1:G1"/>
    <mergeCell ref="B2:D2"/>
    <mergeCell ref="B160:C160"/>
    <mergeCell ref="B162:G162"/>
    <mergeCell ref="B164:C164"/>
    <mergeCell ref="B169:C169"/>
    <mergeCell ref="B106:G106"/>
    <mergeCell ref="B112:C112"/>
    <mergeCell ref="B119:C119"/>
    <mergeCell ref="B121:C12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scale="56" r:id="rId1"/>
  <headerFooter>
    <oddFooter>&amp;C&amp;A&amp;RСтр. &amp;P</oddFooter>
  </headerFooter>
  <rowBreaks count="2" manualBreakCount="2">
    <brk id="67" min="1" max="6" man="1"/>
    <brk id="14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Геджов</dc:creator>
  <cp:keywords/>
  <dc:description/>
  <cp:lastModifiedBy>PCC</cp:lastModifiedBy>
  <cp:lastPrinted>2020-01-22T14:11:05Z</cp:lastPrinted>
  <dcterms:created xsi:type="dcterms:W3CDTF">2018-08-20T07:08:54Z</dcterms:created>
  <dcterms:modified xsi:type="dcterms:W3CDTF">2020-01-30T12:16:57Z</dcterms:modified>
  <cp:category/>
  <cp:version/>
  <cp:contentType/>
  <cp:contentStatus/>
</cp:coreProperties>
</file>