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БЮДЖЕТ КРХ 2018" sheetId="4" r:id="rId1"/>
    <sheet name="ЦЕЛЕВА СУБСИДИЯ 2018 г. " sheetId="5" r:id="rId2"/>
    <sheet name="СОБСТВЕНИ ПРОДАЖБИ" sheetId="7" r:id="rId3"/>
  </sheets>
  <definedNames>
    <definedName name="_xlnm.Print_Area" localSheetId="0">'БЮДЖЕТ КРХ 2018'!$A$1:$P$249</definedName>
    <definedName name="_xlnm.Print_Area" localSheetId="2">'СОБСТВЕНИ ПРОДАЖБИ'!$A$1:$F$68</definedName>
    <definedName name="_xlnm.Print_Titles" localSheetId="0">'БЮДЖЕТ КРХ 2018'!$10:$15</definedName>
    <definedName name="_xlnm.Print_Titles" localSheetId="2">'СОБСТВЕНИ ПРОДАЖБИ'!$8:$11</definedName>
    <definedName name="_xlnm.Print_Titles" localSheetId="1">'ЦЕЛЕВА СУБСИДИЯ 2018 г. '!$8:$12</definedName>
  </definedNames>
  <calcPr calcId="145621"/>
</workbook>
</file>

<file path=xl/calcChain.xml><?xml version="1.0" encoding="utf-8"?>
<calcChain xmlns="http://schemas.openxmlformats.org/spreadsheetml/2006/main">
  <c r="D14" i="4" l="1"/>
  <c r="D17" i="5" l="1"/>
  <c r="D55" i="5"/>
  <c r="E85" i="4"/>
  <c r="F85" i="4"/>
  <c r="G85" i="4"/>
  <c r="H85" i="4"/>
  <c r="I85" i="4"/>
  <c r="J85" i="4"/>
  <c r="K85" i="4"/>
  <c r="L85" i="4"/>
  <c r="M85" i="4"/>
  <c r="N85" i="4"/>
  <c r="O85" i="4"/>
  <c r="P85" i="4"/>
  <c r="D88" i="4"/>
  <c r="D87" i="4"/>
  <c r="P171" i="4" l="1"/>
  <c r="O171" i="4"/>
  <c r="N171" i="4"/>
  <c r="M171" i="4"/>
  <c r="L171" i="4"/>
  <c r="K171" i="4"/>
  <c r="J171" i="4"/>
  <c r="I171" i="4"/>
  <c r="H171" i="4"/>
  <c r="G171" i="4"/>
  <c r="F171" i="4"/>
  <c r="E171" i="4"/>
  <c r="D182" i="4"/>
  <c r="P151" i="4" l="1"/>
  <c r="O151" i="4"/>
  <c r="N151" i="4"/>
  <c r="G151" i="4"/>
  <c r="H151" i="4"/>
  <c r="I151" i="4"/>
  <c r="J151" i="4"/>
  <c r="K151" i="4"/>
  <c r="L151" i="4"/>
  <c r="M151" i="4"/>
  <c r="F151" i="4"/>
  <c r="E151" i="4"/>
  <c r="D160" i="4"/>
  <c r="D34" i="4"/>
  <c r="E32" i="4"/>
  <c r="F32" i="4"/>
  <c r="G32" i="4"/>
  <c r="H32" i="4"/>
  <c r="I32" i="4"/>
  <c r="J32" i="4"/>
  <c r="K32" i="4"/>
  <c r="L32" i="4"/>
  <c r="M32" i="4"/>
  <c r="N32" i="4"/>
  <c r="O32" i="4"/>
  <c r="P32" i="4"/>
  <c r="D78" i="4"/>
  <c r="P66" i="4"/>
  <c r="O66" i="4"/>
  <c r="N66" i="4"/>
  <c r="G66" i="4"/>
  <c r="H66" i="4"/>
  <c r="I66" i="4"/>
  <c r="J66" i="4"/>
  <c r="K66" i="4"/>
  <c r="L66" i="4"/>
  <c r="M66" i="4"/>
  <c r="F66" i="4"/>
  <c r="E66" i="4"/>
  <c r="D79" i="4"/>
  <c r="D66" i="4" l="1"/>
  <c r="D66" i="7" l="1"/>
  <c r="F61" i="7"/>
  <c r="E61" i="7"/>
  <c r="D61" i="7"/>
  <c r="F48" i="7"/>
  <c r="F37" i="7" s="1"/>
  <c r="F15" i="7" s="1"/>
  <c r="E48" i="7"/>
  <c r="E37" i="7" s="1"/>
  <c r="E15" i="7" s="1"/>
  <c r="D48" i="7"/>
  <c r="D37" i="7"/>
  <c r="D15" i="7" s="1"/>
  <c r="D116" i="5" l="1"/>
  <c r="D113" i="5"/>
  <c r="D110" i="5"/>
  <c r="D105" i="5"/>
  <c r="D102" i="5"/>
  <c r="D99" i="5"/>
  <c r="D96" i="5"/>
  <c r="D92" i="5"/>
  <c r="D86" i="5"/>
  <c r="D78" i="5"/>
  <c r="D75" i="5"/>
  <c r="D71" i="5"/>
  <c r="D20" i="5" s="1"/>
  <c r="D68" i="5"/>
  <c r="D65" i="5"/>
  <c r="D58" i="5"/>
  <c r="D53" i="5"/>
  <c r="D52" i="5" s="1"/>
  <c r="D48" i="5"/>
  <c r="D43" i="5"/>
  <c r="D40" i="5"/>
  <c r="D38" i="5"/>
  <c r="D34" i="5"/>
  <c r="D18" i="5" s="1"/>
  <c r="D32" i="5"/>
  <c r="D16" i="5" s="1"/>
  <c r="D29" i="5"/>
  <c r="D37" i="5" l="1"/>
  <c r="D24" i="5"/>
  <c r="D91" i="5"/>
  <c r="D25" i="5"/>
  <c r="D85" i="5"/>
  <c r="D21" i="5"/>
  <c r="D19" i="5"/>
  <c r="D115" i="5"/>
  <c r="D101" i="5"/>
  <c r="D67" i="5"/>
  <c r="D64" i="5" s="1"/>
  <c r="D31" i="5"/>
  <c r="D28" i="5" s="1"/>
  <c r="D26" i="5"/>
  <c r="D14" i="5"/>
  <c r="D112" i="5"/>
  <c r="D77" i="5"/>
  <c r="D42" i="5"/>
  <c r="D98" i="5"/>
  <c r="F239" i="4"/>
  <c r="G239" i="4"/>
  <c r="H239" i="4"/>
  <c r="I239" i="4"/>
  <c r="J239" i="4"/>
  <c r="K239" i="4"/>
  <c r="L239" i="4"/>
  <c r="M239" i="4"/>
  <c r="N239" i="4"/>
  <c r="O239" i="4"/>
  <c r="P239" i="4"/>
  <c r="D57" i="5" l="1"/>
  <c r="D23" i="5"/>
  <c r="D15" i="5"/>
  <c r="D47" i="5"/>
  <c r="D203" i="4"/>
  <c r="G214" i="4"/>
  <c r="H214" i="4"/>
  <c r="I214" i="4"/>
  <c r="J214" i="4"/>
  <c r="K214" i="4"/>
  <c r="L214" i="4"/>
  <c r="M214" i="4"/>
  <c r="N214" i="4"/>
  <c r="O214" i="4"/>
  <c r="P214" i="4"/>
  <c r="F214" i="4"/>
  <c r="E214" i="4"/>
  <c r="D218" i="4"/>
  <c r="G208" i="4"/>
  <c r="H208" i="4"/>
  <c r="I208" i="4"/>
  <c r="J208" i="4"/>
  <c r="K208" i="4"/>
  <c r="L208" i="4"/>
  <c r="M208" i="4"/>
  <c r="N208" i="4"/>
  <c r="O208" i="4"/>
  <c r="P208" i="4"/>
  <c r="F208" i="4"/>
  <c r="E208" i="4"/>
  <c r="D213" i="4"/>
  <c r="G203" i="4"/>
  <c r="H203" i="4"/>
  <c r="I203" i="4"/>
  <c r="J203" i="4"/>
  <c r="K203" i="4"/>
  <c r="L203" i="4"/>
  <c r="M203" i="4"/>
  <c r="N203" i="4"/>
  <c r="O203" i="4"/>
  <c r="P203" i="4"/>
  <c r="F203" i="4"/>
  <c r="E203" i="4"/>
  <c r="D206" i="4"/>
  <c r="K40" i="4"/>
  <c r="F38" i="4"/>
  <c r="G38" i="4"/>
  <c r="H38" i="4"/>
  <c r="I38" i="4"/>
  <c r="J38" i="4"/>
  <c r="K38" i="4"/>
  <c r="L38" i="4"/>
  <c r="M38" i="4"/>
  <c r="N38" i="4"/>
  <c r="O38" i="4"/>
  <c r="P38" i="4"/>
  <c r="E38" i="4"/>
  <c r="G93" i="4"/>
  <c r="H93" i="4"/>
  <c r="I93" i="4"/>
  <c r="J93" i="4"/>
  <c r="K93" i="4"/>
  <c r="L93" i="4"/>
  <c r="M93" i="4"/>
  <c r="N93" i="4"/>
  <c r="O93" i="4"/>
  <c r="P93" i="4"/>
  <c r="F93" i="4"/>
  <c r="E93" i="4"/>
  <c r="D76" i="4"/>
  <c r="D77" i="4"/>
  <c r="D13" i="5" l="1"/>
  <c r="D178" i="4"/>
  <c r="F166" i="4"/>
  <c r="G166" i="4"/>
  <c r="H166" i="4"/>
  <c r="I166" i="4"/>
  <c r="J166" i="4"/>
  <c r="K166" i="4"/>
  <c r="L166" i="4"/>
  <c r="M166" i="4"/>
  <c r="N166" i="4"/>
  <c r="O166" i="4"/>
  <c r="P166" i="4"/>
  <c r="E166" i="4"/>
  <c r="E239" i="4"/>
  <c r="D75" i="4" l="1"/>
  <c r="G140" i="4" l="1"/>
  <c r="H140" i="4"/>
  <c r="I140" i="4"/>
  <c r="J140" i="4"/>
  <c r="K140" i="4"/>
  <c r="L140" i="4"/>
  <c r="M140" i="4"/>
  <c r="N140" i="4"/>
  <c r="O140" i="4"/>
  <c r="P140" i="4"/>
  <c r="F140" i="4"/>
  <c r="E140" i="4"/>
  <c r="D145" i="4"/>
  <c r="D132" i="4"/>
  <c r="G127" i="4" l="1"/>
  <c r="H127" i="4"/>
  <c r="I127" i="4"/>
  <c r="J127" i="4"/>
  <c r="K127" i="4"/>
  <c r="L127" i="4"/>
  <c r="M127" i="4"/>
  <c r="N127" i="4"/>
  <c r="O127" i="4"/>
  <c r="P127" i="4"/>
  <c r="F127" i="4"/>
  <c r="E127" i="4"/>
  <c r="D144" i="4"/>
  <c r="D133" i="4"/>
  <c r="D143" i="4"/>
  <c r="D131" i="4"/>
  <c r="D130" i="4"/>
  <c r="D129" i="4"/>
  <c r="G57" i="4"/>
  <c r="H57" i="4"/>
  <c r="I57" i="4"/>
  <c r="J57" i="4"/>
  <c r="K57" i="4"/>
  <c r="L57" i="4"/>
  <c r="M57" i="4"/>
  <c r="F57" i="4"/>
  <c r="N57" i="4"/>
  <c r="O57" i="4"/>
  <c r="P57" i="4"/>
  <c r="E57" i="4"/>
  <c r="D60" i="4"/>
  <c r="D59" i="4"/>
  <c r="D70" i="4" l="1"/>
  <c r="D71" i="4"/>
  <c r="D42" i="4" l="1"/>
  <c r="D141" i="4"/>
  <c r="F111" i="4" l="1"/>
  <c r="G111" i="4"/>
  <c r="H111" i="4"/>
  <c r="I111" i="4"/>
  <c r="J111" i="4"/>
  <c r="K111" i="4"/>
  <c r="L111" i="4"/>
  <c r="M111" i="4"/>
  <c r="N111" i="4"/>
  <c r="O111" i="4"/>
  <c r="P111" i="4"/>
  <c r="E111" i="4"/>
  <c r="D113" i="4" s="1"/>
  <c r="G101" i="4"/>
  <c r="H101" i="4"/>
  <c r="I101" i="4"/>
  <c r="J101" i="4"/>
  <c r="K101" i="4"/>
  <c r="L101" i="4"/>
  <c r="M101" i="4"/>
  <c r="N101" i="4"/>
  <c r="O101" i="4"/>
  <c r="P101" i="4"/>
  <c r="F101" i="4"/>
  <c r="E101" i="4"/>
  <c r="D103" i="4" s="1"/>
  <c r="F81" i="4"/>
  <c r="G81" i="4"/>
  <c r="H81" i="4"/>
  <c r="I81" i="4"/>
  <c r="J81" i="4"/>
  <c r="K81" i="4"/>
  <c r="L81" i="4"/>
  <c r="M81" i="4"/>
  <c r="N81" i="4"/>
  <c r="O81" i="4"/>
  <c r="P81" i="4"/>
  <c r="E81" i="4"/>
  <c r="D69" i="4"/>
  <c r="D195" i="4" l="1"/>
  <c r="D196" i="4"/>
  <c r="D74" i="4" l="1"/>
  <c r="F241" i="4" l="1"/>
  <c r="G241" i="4"/>
  <c r="H241" i="4"/>
  <c r="I241" i="4"/>
  <c r="J241" i="4"/>
  <c r="K241" i="4"/>
  <c r="L241" i="4"/>
  <c r="M241" i="4"/>
  <c r="N241" i="4"/>
  <c r="O241" i="4"/>
  <c r="P241" i="4"/>
  <c r="E241" i="4"/>
  <c r="D179" i="4"/>
  <c r="D180" i="4"/>
  <c r="D205" i="4"/>
  <c r="I219" i="4"/>
  <c r="I221" i="4"/>
  <c r="I223" i="4"/>
  <c r="I225" i="4"/>
  <c r="I228" i="4"/>
  <c r="I227" i="4" s="1"/>
  <c r="I230" i="4"/>
  <c r="I233" i="4"/>
  <c r="I237" i="4"/>
  <c r="I243" i="4"/>
  <c r="I247" i="4"/>
  <c r="I162" i="4"/>
  <c r="I164" i="4"/>
  <c r="I169" i="4"/>
  <c r="I183" i="4"/>
  <c r="I186" i="4"/>
  <c r="I188" i="4"/>
  <c r="I200" i="4"/>
  <c r="I124" i="4"/>
  <c r="I134" i="4"/>
  <c r="I136" i="4"/>
  <c r="I138" i="4"/>
  <c r="I146" i="4"/>
  <c r="I148" i="4"/>
  <c r="I121" i="4"/>
  <c r="I119" i="4"/>
  <c r="I116" i="4"/>
  <c r="I114" i="4"/>
  <c r="I105" i="4"/>
  <c r="I98" i="4"/>
  <c r="I96" i="4"/>
  <c r="I91" i="4"/>
  <c r="I89" i="4"/>
  <c r="I63" i="4"/>
  <c r="I61" i="4"/>
  <c r="I54" i="4"/>
  <c r="I51" i="4"/>
  <c r="I49" i="4"/>
  <c r="I47" i="4"/>
  <c r="I44" i="4"/>
  <c r="I42" i="4"/>
  <c r="I40" i="4"/>
  <c r="I36" i="4"/>
  <c r="I17" i="4" l="1"/>
  <c r="I23" i="4"/>
  <c r="I80" i="4"/>
  <c r="I19" i="4"/>
  <c r="I24" i="4"/>
  <c r="I22" i="4"/>
  <c r="I185" i="4"/>
  <c r="I150" i="4" s="1"/>
  <c r="I126" i="4"/>
  <c r="I123" i="4" s="1"/>
  <c r="I95" i="4"/>
  <c r="I118" i="4"/>
  <c r="I25" i="4"/>
  <c r="I161" i="4"/>
  <c r="I207" i="4"/>
  <c r="I202" i="4" s="1"/>
  <c r="I236" i="4"/>
  <c r="I232" i="4" s="1"/>
  <c r="I29" i="4"/>
  <c r="I27" i="4"/>
  <c r="I104" i="4"/>
  <c r="I28" i="4"/>
  <c r="I56" i="4"/>
  <c r="I53" i="4" s="1"/>
  <c r="I46" i="4"/>
  <c r="F44" i="4"/>
  <c r="G44" i="4"/>
  <c r="H44" i="4"/>
  <c r="J44" i="4"/>
  <c r="K44" i="4"/>
  <c r="L44" i="4"/>
  <c r="M44" i="4"/>
  <c r="E44" i="4"/>
  <c r="N44" i="4"/>
  <c r="O44" i="4"/>
  <c r="P44" i="4"/>
  <c r="D44" i="4"/>
  <c r="I65" i="4" l="1"/>
  <c r="I100" i="4"/>
  <c r="I26" i="4"/>
  <c r="D176" i="4"/>
  <c r="D177" i="4"/>
  <c r="I35" i="4" l="1"/>
  <c r="I21" i="4" l="1"/>
  <c r="I18" i="4"/>
  <c r="I31" i="4"/>
  <c r="I16" i="4" s="1"/>
  <c r="F225" i="4" l="1"/>
  <c r="G225" i="4"/>
  <c r="H225" i="4"/>
  <c r="J225" i="4"/>
  <c r="K225" i="4"/>
  <c r="L225" i="4"/>
  <c r="M225" i="4"/>
  <c r="N225" i="4"/>
  <c r="O225" i="4"/>
  <c r="P225" i="4"/>
  <c r="E225" i="4"/>
  <c r="D226" i="4"/>
  <c r="D209" i="4"/>
  <c r="E188" i="4" l="1"/>
  <c r="F221" i="4"/>
  <c r="G221" i="4"/>
  <c r="H221" i="4"/>
  <c r="J221" i="4"/>
  <c r="K221" i="4"/>
  <c r="L221" i="4"/>
  <c r="M221" i="4"/>
  <c r="N221" i="4"/>
  <c r="O221" i="4"/>
  <c r="P221" i="4"/>
  <c r="E221" i="4"/>
  <c r="F188" i="4"/>
  <c r="G188" i="4"/>
  <c r="H188" i="4"/>
  <c r="J188" i="4"/>
  <c r="K188" i="4"/>
  <c r="L188" i="4"/>
  <c r="M188" i="4"/>
  <c r="N188" i="4"/>
  <c r="O188" i="4"/>
  <c r="P188" i="4"/>
  <c r="D240" i="4"/>
  <c r="D239" i="4" s="1"/>
  <c r="E36" i="4"/>
  <c r="D216" i="4" l="1"/>
  <c r="D217" i="4"/>
  <c r="F105" i="4"/>
  <c r="G105" i="4"/>
  <c r="H105" i="4"/>
  <c r="J105" i="4"/>
  <c r="K105" i="4"/>
  <c r="L105" i="4"/>
  <c r="M105" i="4"/>
  <c r="N105" i="4"/>
  <c r="O105" i="4"/>
  <c r="P105" i="4"/>
  <c r="E105" i="4"/>
  <c r="D112" i="4"/>
  <c r="D111" i="4" s="1"/>
  <c r="D107" i="4"/>
  <c r="D108" i="4"/>
  <c r="D109" i="4"/>
  <c r="D110" i="4"/>
  <c r="D48" i="4" l="1"/>
  <c r="D167" i="4" l="1"/>
  <c r="F164" i="4"/>
  <c r="G164" i="4"/>
  <c r="H164" i="4"/>
  <c r="J164" i="4"/>
  <c r="K164" i="4"/>
  <c r="L164" i="4"/>
  <c r="M164" i="4"/>
  <c r="N164" i="4"/>
  <c r="O164" i="4"/>
  <c r="P164" i="4"/>
  <c r="E164" i="4"/>
  <c r="P169" i="4"/>
  <c r="O169" i="4"/>
  <c r="N169" i="4"/>
  <c r="M169" i="4"/>
  <c r="L169" i="4"/>
  <c r="K169" i="4"/>
  <c r="J169" i="4"/>
  <c r="H169" i="4"/>
  <c r="G169" i="4"/>
  <c r="F169" i="4"/>
  <c r="E169" i="4"/>
  <c r="D171" i="4" s="1"/>
  <c r="D165" i="4"/>
  <c r="P162" i="4"/>
  <c r="O162" i="4"/>
  <c r="N162" i="4"/>
  <c r="M162" i="4"/>
  <c r="L162" i="4"/>
  <c r="K162" i="4"/>
  <c r="J162" i="4"/>
  <c r="H162" i="4"/>
  <c r="G162" i="4"/>
  <c r="F162" i="4"/>
  <c r="E162" i="4"/>
  <c r="D172" i="4"/>
  <c r="D173" i="4"/>
  <c r="D174" i="4"/>
  <c r="D175" i="4"/>
  <c r="D169" i="4" l="1"/>
  <c r="D164" i="4"/>
  <c r="D204" i="4" l="1"/>
  <c r="F228" i="4"/>
  <c r="F227" i="4" s="1"/>
  <c r="G228" i="4"/>
  <c r="G227" i="4" s="1"/>
  <c r="H228" i="4"/>
  <c r="H227" i="4" s="1"/>
  <c r="J228" i="4"/>
  <c r="J227" i="4" s="1"/>
  <c r="K228" i="4"/>
  <c r="K227" i="4" s="1"/>
  <c r="L228" i="4"/>
  <c r="L227" i="4" s="1"/>
  <c r="M228" i="4"/>
  <c r="M227" i="4" s="1"/>
  <c r="N228" i="4"/>
  <c r="N227" i="4" s="1"/>
  <c r="O228" i="4"/>
  <c r="O227" i="4" s="1"/>
  <c r="P228" i="4"/>
  <c r="P227" i="4" s="1"/>
  <c r="E228" i="4"/>
  <c r="D227" i="4" s="1"/>
  <c r="F233" i="4"/>
  <c r="G233" i="4"/>
  <c r="H233" i="4"/>
  <c r="J233" i="4"/>
  <c r="K233" i="4"/>
  <c r="L233" i="4"/>
  <c r="M233" i="4"/>
  <c r="N233" i="4"/>
  <c r="O233" i="4"/>
  <c r="P233" i="4"/>
  <c r="E233" i="4"/>
  <c r="D235" i="4" s="1"/>
  <c r="D181" i="4"/>
  <c r="D158" i="4"/>
  <c r="D159" i="4"/>
  <c r="D156" i="4"/>
  <c r="D157" i="4"/>
  <c r="D155" i="4"/>
  <c r="D198" i="4"/>
  <c r="D228" i="4"/>
  <c r="D199" i="4"/>
  <c r="D73" i="4" l="1"/>
  <c r="D86" i="4" l="1"/>
  <c r="D85" i="4" s="1"/>
  <c r="G247" i="4" l="1"/>
  <c r="H247" i="4"/>
  <c r="H243" i="4"/>
  <c r="H237" i="4"/>
  <c r="G230" i="4"/>
  <c r="H230" i="4"/>
  <c r="H223" i="4"/>
  <c r="H219" i="4"/>
  <c r="H200" i="4"/>
  <c r="H186" i="4"/>
  <c r="H183" i="4"/>
  <c r="D154" i="4"/>
  <c r="H148" i="4"/>
  <c r="H146" i="4"/>
  <c r="H138" i="4"/>
  <c r="H136" i="4"/>
  <c r="G134" i="4"/>
  <c r="H134" i="4"/>
  <c r="H20" i="4" s="1"/>
  <c r="H124" i="4"/>
  <c r="H121" i="4"/>
  <c r="H119" i="4"/>
  <c r="H116" i="4"/>
  <c r="H114" i="4"/>
  <c r="H98" i="4"/>
  <c r="H96" i="4"/>
  <c r="H24" i="4"/>
  <c r="H91" i="4"/>
  <c r="H89" i="4"/>
  <c r="H63" i="4"/>
  <c r="H61" i="4"/>
  <c r="H54" i="4"/>
  <c r="H51" i="4"/>
  <c r="H49" i="4"/>
  <c r="H47" i="4"/>
  <c r="G42" i="4"/>
  <c r="H42" i="4"/>
  <c r="J42" i="4"/>
  <c r="H40" i="4"/>
  <c r="H36" i="4"/>
  <c r="H19" i="4" l="1"/>
  <c r="H17" i="4"/>
  <c r="H23" i="4"/>
  <c r="H22" i="4"/>
  <c r="H207" i="4"/>
  <c r="H202" i="4" s="1"/>
  <c r="H161" i="4"/>
  <c r="H25" i="4"/>
  <c r="H236" i="4"/>
  <c r="H232" i="4" s="1"/>
  <c r="H29" i="4"/>
  <c r="H28" i="4"/>
  <c r="H185" i="4"/>
  <c r="H150" i="4" s="1"/>
  <c r="H126" i="4"/>
  <c r="H123" i="4" s="1"/>
  <c r="H118" i="4"/>
  <c r="H104" i="4"/>
  <c r="H95" i="4"/>
  <c r="H80" i="4"/>
  <c r="H56" i="4"/>
  <c r="H53" i="4" s="1"/>
  <c r="H46" i="4"/>
  <c r="H27" i="4"/>
  <c r="D84" i="4"/>
  <c r="H65" i="4" l="1"/>
  <c r="H26" i="4"/>
  <c r="H100" i="4" l="1"/>
  <c r="D211" i="4"/>
  <c r="F186" i="4"/>
  <c r="G186" i="4"/>
  <c r="J186" i="4"/>
  <c r="K186" i="4"/>
  <c r="L186" i="4"/>
  <c r="F243" i="4"/>
  <c r="G243" i="4"/>
  <c r="J243" i="4"/>
  <c r="K243" i="4"/>
  <c r="L243" i="4"/>
  <c r="M243" i="4"/>
  <c r="N243" i="4"/>
  <c r="O243" i="4"/>
  <c r="P243" i="4"/>
  <c r="E243" i="4"/>
  <c r="D243" i="4" l="1"/>
  <c r="F237" i="4"/>
  <c r="G237" i="4"/>
  <c r="G236" i="4" s="1"/>
  <c r="J237" i="4"/>
  <c r="K237" i="4"/>
  <c r="L237" i="4"/>
  <c r="M237" i="4"/>
  <c r="N237" i="4"/>
  <c r="O237" i="4"/>
  <c r="P237" i="4"/>
  <c r="E237" i="4"/>
  <c r="E227" i="4"/>
  <c r="F223" i="4"/>
  <c r="G223" i="4"/>
  <c r="J223" i="4"/>
  <c r="K223" i="4"/>
  <c r="L223" i="4"/>
  <c r="M223" i="4"/>
  <c r="N223" i="4"/>
  <c r="O223" i="4"/>
  <c r="P223" i="4"/>
  <c r="D223" i="4"/>
  <c r="E223" i="4"/>
  <c r="D225" i="4" s="1"/>
  <c r="F200" i="4"/>
  <c r="G200" i="4"/>
  <c r="J200" i="4"/>
  <c r="K200" i="4"/>
  <c r="L200" i="4"/>
  <c r="M200" i="4"/>
  <c r="N200" i="4"/>
  <c r="O200" i="4"/>
  <c r="P200" i="4"/>
  <c r="F219" i="4"/>
  <c r="F207" i="4" s="1"/>
  <c r="G219" i="4"/>
  <c r="G207" i="4" s="1"/>
  <c r="J219" i="4"/>
  <c r="J207" i="4" s="1"/>
  <c r="K219" i="4"/>
  <c r="K207" i="4" s="1"/>
  <c r="L219" i="4"/>
  <c r="L207" i="4" s="1"/>
  <c r="M219" i="4"/>
  <c r="M207" i="4" s="1"/>
  <c r="N219" i="4"/>
  <c r="N207" i="4" s="1"/>
  <c r="O219" i="4"/>
  <c r="O207" i="4" s="1"/>
  <c r="P219" i="4"/>
  <c r="P207" i="4" s="1"/>
  <c r="F185" i="4"/>
  <c r="G185" i="4"/>
  <c r="J185" i="4"/>
  <c r="G183" i="4"/>
  <c r="F138" i="4"/>
  <c r="G138" i="4"/>
  <c r="J138" i="4"/>
  <c r="K138" i="4"/>
  <c r="L138" i="4"/>
  <c r="M138" i="4"/>
  <c r="N138" i="4"/>
  <c r="O138" i="4"/>
  <c r="P138" i="4"/>
  <c r="F136" i="4"/>
  <c r="G136" i="4"/>
  <c r="J136" i="4"/>
  <c r="K136" i="4"/>
  <c r="L136" i="4"/>
  <c r="M136" i="4"/>
  <c r="N136" i="4"/>
  <c r="O136" i="4"/>
  <c r="P136" i="4"/>
  <c r="E136" i="4"/>
  <c r="D137" i="4"/>
  <c r="D136" i="4" s="1"/>
  <c r="G121" i="4"/>
  <c r="G119" i="4"/>
  <c r="F116" i="4"/>
  <c r="G116" i="4"/>
  <c r="J116" i="4"/>
  <c r="K116" i="4"/>
  <c r="L116" i="4"/>
  <c r="M116" i="4"/>
  <c r="N116" i="4"/>
  <c r="O116" i="4"/>
  <c r="F114" i="4"/>
  <c r="G114" i="4"/>
  <c r="J114" i="4"/>
  <c r="K114" i="4"/>
  <c r="L114" i="4"/>
  <c r="M114" i="4"/>
  <c r="N114" i="4"/>
  <c r="O114" i="4"/>
  <c r="P114" i="4"/>
  <c r="G98" i="4"/>
  <c r="G96" i="4"/>
  <c r="F91" i="4"/>
  <c r="G91" i="4"/>
  <c r="J91" i="4"/>
  <c r="K91" i="4"/>
  <c r="L91" i="4"/>
  <c r="M91" i="4"/>
  <c r="N91" i="4"/>
  <c r="O91" i="4"/>
  <c r="P91" i="4"/>
  <c r="F89" i="4"/>
  <c r="G89" i="4"/>
  <c r="J89" i="4"/>
  <c r="K89" i="4"/>
  <c r="L89" i="4"/>
  <c r="M89" i="4"/>
  <c r="N89" i="4"/>
  <c r="O89" i="4"/>
  <c r="P89" i="4"/>
  <c r="G63" i="4"/>
  <c r="F61" i="4"/>
  <c r="G61" i="4"/>
  <c r="J61" i="4"/>
  <c r="G54" i="4"/>
  <c r="G51" i="4"/>
  <c r="G49" i="4"/>
  <c r="G47" i="4"/>
  <c r="F40" i="4"/>
  <c r="G40" i="4"/>
  <c r="J40" i="4"/>
  <c r="L40" i="4"/>
  <c r="M40" i="4"/>
  <c r="N40" i="4"/>
  <c r="O40" i="4"/>
  <c r="P40" i="4"/>
  <c r="E40" i="4"/>
  <c r="F36" i="4"/>
  <c r="G36" i="4"/>
  <c r="J36" i="4"/>
  <c r="K36" i="4"/>
  <c r="L36" i="4"/>
  <c r="M36" i="4"/>
  <c r="N36" i="4"/>
  <c r="O36" i="4"/>
  <c r="P36" i="4"/>
  <c r="G20" i="4"/>
  <c r="P22" i="4" l="1"/>
  <c r="L22" i="4"/>
  <c r="H21" i="4"/>
  <c r="H35" i="4"/>
  <c r="O22" i="4"/>
  <c r="K22" i="4"/>
  <c r="N22" i="4"/>
  <c r="F22" i="4"/>
  <c r="J22" i="4"/>
  <c r="G23" i="4"/>
  <c r="M22" i="4"/>
  <c r="G22" i="4"/>
  <c r="G161" i="4"/>
  <c r="G25" i="4"/>
  <c r="D151" i="4"/>
  <c r="G232" i="4"/>
  <c r="G150" i="4"/>
  <c r="J150" i="4"/>
  <c r="G202" i="4"/>
  <c r="G80" i="4"/>
  <c r="G29" i="4"/>
  <c r="G118" i="4"/>
  <c r="G104" i="4"/>
  <c r="G28" i="4"/>
  <c r="G95" i="4"/>
  <c r="G27" i="4"/>
  <c r="G56" i="4"/>
  <c r="G53" i="4" s="1"/>
  <c r="G46" i="4"/>
  <c r="G148" i="4"/>
  <c r="G146" i="4"/>
  <c r="G24" i="4" s="1"/>
  <c r="G19" i="4"/>
  <c r="G124" i="4"/>
  <c r="G17" i="4" s="1"/>
  <c r="D248" i="4"/>
  <c r="D247" i="4" s="1"/>
  <c r="P247" i="4"/>
  <c r="O247" i="4"/>
  <c r="N247" i="4"/>
  <c r="M247" i="4"/>
  <c r="L247" i="4"/>
  <c r="K247" i="4"/>
  <c r="J247" i="4"/>
  <c r="F247" i="4"/>
  <c r="E247" i="4"/>
  <c r="D249" i="4" s="1"/>
  <c r="D246" i="4"/>
  <c r="D245" i="4" s="1"/>
  <c r="P245" i="4"/>
  <c r="O245" i="4"/>
  <c r="N245" i="4"/>
  <c r="M245" i="4"/>
  <c r="L245" i="4"/>
  <c r="K245" i="4"/>
  <c r="J245" i="4"/>
  <c r="F245" i="4"/>
  <c r="E245" i="4"/>
  <c r="D242" i="4"/>
  <c r="D231" i="4"/>
  <c r="P230" i="4"/>
  <c r="O230" i="4"/>
  <c r="N230" i="4"/>
  <c r="M230" i="4"/>
  <c r="L230" i="4"/>
  <c r="K230" i="4"/>
  <c r="J230" i="4"/>
  <c r="F230" i="4"/>
  <c r="E230" i="4"/>
  <c r="D220" i="4"/>
  <c r="D219" i="4" s="1"/>
  <c r="E219" i="4"/>
  <c r="D210" i="4"/>
  <c r="D215" i="4"/>
  <c r="D214" i="4" s="1"/>
  <c r="D201" i="4"/>
  <c r="E200" i="4"/>
  <c r="D197" i="4"/>
  <c r="D194" i="4"/>
  <c r="D193" i="4"/>
  <c r="D192" i="4"/>
  <c r="D191" i="4"/>
  <c r="D190" i="4"/>
  <c r="D189" i="4"/>
  <c r="P186" i="4"/>
  <c r="O186" i="4"/>
  <c r="N186" i="4"/>
  <c r="M186" i="4"/>
  <c r="E186" i="4"/>
  <c r="D184" i="4"/>
  <c r="D183" i="4" s="1"/>
  <c r="P183" i="4"/>
  <c r="O183" i="4"/>
  <c r="N183" i="4"/>
  <c r="M183" i="4"/>
  <c r="L183" i="4"/>
  <c r="K183" i="4"/>
  <c r="K25" i="4" s="1"/>
  <c r="J183" i="4"/>
  <c r="F183" i="4"/>
  <c r="E183" i="4"/>
  <c r="D153" i="4"/>
  <c r="D149" i="4"/>
  <c r="P148" i="4"/>
  <c r="O148" i="4"/>
  <c r="N148" i="4"/>
  <c r="M148" i="4"/>
  <c r="L148" i="4"/>
  <c r="K148" i="4"/>
  <c r="J148" i="4"/>
  <c r="F148" i="4"/>
  <c r="E148" i="4"/>
  <c r="D147" i="4"/>
  <c r="D146" i="4" s="1"/>
  <c r="P146" i="4"/>
  <c r="O146" i="4"/>
  <c r="N146" i="4"/>
  <c r="M146" i="4"/>
  <c r="L146" i="4"/>
  <c r="K146" i="4"/>
  <c r="J146" i="4"/>
  <c r="F146" i="4"/>
  <c r="E146" i="4"/>
  <c r="D142" i="4"/>
  <c r="D140" i="4" s="1"/>
  <c r="D139" i="4"/>
  <c r="D138" i="4" s="1"/>
  <c r="E138" i="4"/>
  <c r="D135" i="4"/>
  <c r="D134" i="4" s="1"/>
  <c r="D20" i="4" s="1"/>
  <c r="P134" i="4"/>
  <c r="P20" i="4" s="1"/>
  <c r="O134" i="4"/>
  <c r="O20" i="4" s="1"/>
  <c r="N134" i="4"/>
  <c r="N20" i="4" s="1"/>
  <c r="M134" i="4"/>
  <c r="M20" i="4" s="1"/>
  <c r="L134" i="4"/>
  <c r="L20" i="4" s="1"/>
  <c r="K134" i="4"/>
  <c r="K20" i="4" s="1"/>
  <c r="J134" i="4"/>
  <c r="J20" i="4" s="1"/>
  <c r="F134" i="4"/>
  <c r="F20" i="4" s="1"/>
  <c r="E134" i="4"/>
  <c r="E20" i="4" s="1"/>
  <c r="P19" i="4"/>
  <c r="O19" i="4"/>
  <c r="N19" i="4"/>
  <c r="M19" i="4"/>
  <c r="L19" i="4"/>
  <c r="K19" i="4"/>
  <c r="J19" i="4"/>
  <c r="F19" i="4"/>
  <c r="P124" i="4"/>
  <c r="O124" i="4"/>
  <c r="N124" i="4"/>
  <c r="M124" i="4"/>
  <c r="L124" i="4"/>
  <c r="K124" i="4"/>
  <c r="J124" i="4"/>
  <c r="F124" i="4"/>
  <c r="E124" i="4"/>
  <c r="D122" i="4"/>
  <c r="D121" i="4" s="1"/>
  <c r="P121" i="4"/>
  <c r="O121" i="4"/>
  <c r="N121" i="4"/>
  <c r="M121" i="4"/>
  <c r="L121" i="4"/>
  <c r="K121" i="4"/>
  <c r="J121" i="4"/>
  <c r="F121" i="4"/>
  <c r="E121" i="4"/>
  <c r="P119" i="4"/>
  <c r="O119" i="4"/>
  <c r="N119" i="4"/>
  <c r="M119" i="4"/>
  <c r="L119" i="4"/>
  <c r="K119" i="4"/>
  <c r="J119" i="4"/>
  <c r="F119" i="4"/>
  <c r="E119" i="4"/>
  <c r="D117" i="4"/>
  <c r="D116" i="4" s="1"/>
  <c r="P116" i="4"/>
  <c r="E116" i="4"/>
  <c r="E114" i="4"/>
  <c r="D114" i="4"/>
  <c r="N104" i="4"/>
  <c r="J104" i="4"/>
  <c r="D99" i="4"/>
  <c r="P98" i="4"/>
  <c r="O98" i="4"/>
  <c r="N98" i="4"/>
  <c r="M98" i="4"/>
  <c r="L98" i="4"/>
  <c r="K98" i="4"/>
  <c r="J98" i="4"/>
  <c r="F98" i="4"/>
  <c r="E98" i="4"/>
  <c r="D96" i="4"/>
  <c r="P96" i="4"/>
  <c r="O96" i="4"/>
  <c r="N96" i="4"/>
  <c r="M96" i="4"/>
  <c r="L96" i="4"/>
  <c r="K96" i="4"/>
  <c r="J96" i="4"/>
  <c r="F96" i="4"/>
  <c r="E96" i="4"/>
  <c r="D94" i="4"/>
  <c r="E91" i="4"/>
  <c r="D90" i="4"/>
  <c r="E89" i="4"/>
  <c r="E22" i="4" s="1"/>
  <c r="D83" i="4"/>
  <c r="L80" i="4"/>
  <c r="D72" i="4"/>
  <c r="D68" i="4"/>
  <c r="D67" i="4"/>
  <c r="P63" i="4"/>
  <c r="O63" i="4"/>
  <c r="N63" i="4"/>
  <c r="M63" i="4"/>
  <c r="L63" i="4"/>
  <c r="K63" i="4"/>
  <c r="J63" i="4"/>
  <c r="J56" i="4" s="1"/>
  <c r="F63" i="4"/>
  <c r="F56" i="4" s="1"/>
  <c r="E63" i="4"/>
  <c r="D62" i="4"/>
  <c r="D61" i="4" s="1"/>
  <c r="P61" i="4"/>
  <c r="O61" i="4"/>
  <c r="N61" i="4"/>
  <c r="M61" i="4"/>
  <c r="L61" i="4"/>
  <c r="K61" i="4"/>
  <c r="E61" i="4"/>
  <c r="D58" i="4"/>
  <c r="D57" i="4" s="1"/>
  <c r="D55" i="4"/>
  <c r="P54" i="4"/>
  <c r="O54" i="4"/>
  <c r="N54" i="4"/>
  <c r="M54" i="4"/>
  <c r="L54" i="4"/>
  <c r="L17" i="4" s="1"/>
  <c r="K54" i="4"/>
  <c r="J54" i="4"/>
  <c r="F54" i="4"/>
  <c r="E54" i="4"/>
  <c r="D52" i="4"/>
  <c r="P51" i="4"/>
  <c r="P29" i="4" s="1"/>
  <c r="O51" i="4"/>
  <c r="N51" i="4"/>
  <c r="N29" i="4" s="1"/>
  <c r="M51" i="4"/>
  <c r="L51" i="4"/>
  <c r="L29" i="4" s="1"/>
  <c r="K51" i="4"/>
  <c r="J51" i="4"/>
  <c r="J29" i="4" s="1"/>
  <c r="F51" i="4"/>
  <c r="E51" i="4"/>
  <c r="P49" i="4"/>
  <c r="O49" i="4"/>
  <c r="N49" i="4"/>
  <c r="M49" i="4"/>
  <c r="L49" i="4"/>
  <c r="K49" i="4"/>
  <c r="J49" i="4"/>
  <c r="F49" i="4"/>
  <c r="E49" i="4"/>
  <c r="D49" i="4"/>
  <c r="P47" i="4"/>
  <c r="O47" i="4"/>
  <c r="N47" i="4"/>
  <c r="M47" i="4"/>
  <c r="L47" i="4"/>
  <c r="K47" i="4"/>
  <c r="J47" i="4"/>
  <c r="F47" i="4"/>
  <c r="E47" i="4"/>
  <c r="D47" i="4"/>
  <c r="D43" i="4"/>
  <c r="P42" i="4"/>
  <c r="O42" i="4"/>
  <c r="N42" i="4"/>
  <c r="M42" i="4"/>
  <c r="L42" i="4"/>
  <c r="K42" i="4"/>
  <c r="F42" i="4"/>
  <c r="E42" i="4"/>
  <c r="D168" i="4"/>
  <c r="D166" i="4" s="1"/>
  <c r="D41" i="4"/>
  <c r="D40" i="4" s="1"/>
  <c r="D39" i="4"/>
  <c r="D38" i="4" s="1"/>
  <c r="D37" i="4"/>
  <c r="D33" i="4"/>
  <c r="E23" i="4" l="1"/>
  <c r="H31" i="4"/>
  <c r="H16" i="4" s="1"/>
  <c r="H18" i="4"/>
  <c r="D63" i="4"/>
  <c r="D93" i="4"/>
  <c r="D24" i="4" s="1"/>
  <c r="D221" i="4"/>
  <c r="E207" i="4"/>
  <c r="D241" i="4"/>
  <c r="J17" i="4"/>
  <c r="N17" i="4"/>
  <c r="F24" i="4"/>
  <c r="K23" i="4"/>
  <c r="O23" i="4"/>
  <c r="K17" i="4"/>
  <c r="O17" i="4"/>
  <c r="P24" i="4"/>
  <c r="L24" i="4"/>
  <c r="M23" i="4"/>
  <c r="F17" i="4"/>
  <c r="M17" i="4"/>
  <c r="E24" i="4"/>
  <c r="J24" i="4"/>
  <c r="N24" i="4"/>
  <c r="L23" i="4"/>
  <c r="P23" i="4"/>
  <c r="K24" i="4"/>
  <c r="N23" i="4"/>
  <c r="M24" i="4"/>
  <c r="O24" i="4"/>
  <c r="E19" i="4"/>
  <c r="E236" i="4"/>
  <c r="P17" i="4"/>
  <c r="F25" i="4"/>
  <c r="J23" i="4"/>
  <c r="F23" i="4"/>
  <c r="D25" i="4"/>
  <c r="E161" i="4"/>
  <c r="E25" i="4"/>
  <c r="L161" i="4"/>
  <c r="L25" i="4"/>
  <c r="P161" i="4"/>
  <c r="P25" i="4"/>
  <c r="M161" i="4"/>
  <c r="M25" i="4"/>
  <c r="J161" i="4"/>
  <c r="J25" i="4"/>
  <c r="N161" i="4"/>
  <c r="N25" i="4"/>
  <c r="K161" i="4"/>
  <c r="O161" i="4"/>
  <c r="O25" i="4"/>
  <c r="G65" i="4"/>
  <c r="D32" i="4"/>
  <c r="E17" i="4"/>
  <c r="L56" i="4"/>
  <c r="L53" i="4" s="1"/>
  <c r="D36" i="4"/>
  <c r="E56" i="4"/>
  <c r="E53" i="4" s="1"/>
  <c r="F161" i="4"/>
  <c r="F150" i="4" s="1"/>
  <c r="J202" i="4"/>
  <c r="D188" i="4"/>
  <c r="D21" i="4"/>
  <c r="P202" i="4"/>
  <c r="F118" i="4"/>
  <c r="M118" i="4"/>
  <c r="M202" i="4"/>
  <c r="G26" i="4"/>
  <c r="F202" i="4"/>
  <c r="O202" i="4"/>
  <c r="E29" i="4"/>
  <c r="L118" i="4"/>
  <c r="K29" i="4"/>
  <c r="N202" i="4"/>
  <c r="L202" i="4"/>
  <c r="E28" i="4"/>
  <c r="K202" i="4"/>
  <c r="O46" i="4"/>
  <c r="F29" i="4"/>
  <c r="M29" i="4"/>
  <c r="L28" i="4"/>
  <c r="P28" i="4"/>
  <c r="O29" i="4"/>
  <c r="O236" i="4"/>
  <c r="O232" i="4" s="1"/>
  <c r="K95" i="4"/>
  <c r="J118" i="4"/>
  <c r="L95" i="4"/>
  <c r="P95" i="4"/>
  <c r="O95" i="4"/>
  <c r="N118" i="4"/>
  <c r="N95" i="4"/>
  <c r="K118" i="4"/>
  <c r="F27" i="4"/>
  <c r="M28" i="4"/>
  <c r="M27" i="4"/>
  <c r="K28" i="4"/>
  <c r="O28" i="4"/>
  <c r="P56" i="4"/>
  <c r="P53" i="4" s="1"/>
  <c r="J95" i="4"/>
  <c r="O118" i="4"/>
  <c r="K236" i="4"/>
  <c r="K232" i="4" s="1"/>
  <c r="E104" i="4"/>
  <c r="L104" i="4"/>
  <c r="P104" i="4"/>
  <c r="N185" i="4"/>
  <c r="N150" i="4" s="1"/>
  <c r="D98" i="4"/>
  <c r="L185" i="4"/>
  <c r="L150" i="4" s="1"/>
  <c r="P185" i="4"/>
  <c r="P150" i="4" s="1"/>
  <c r="E80" i="4"/>
  <c r="F95" i="4"/>
  <c r="M95" i="4"/>
  <c r="E118" i="4"/>
  <c r="D120" i="4" s="1"/>
  <c r="D119" i="4" s="1"/>
  <c r="P118" i="4"/>
  <c r="E46" i="4"/>
  <c r="L46" i="4"/>
  <c r="P46" i="4"/>
  <c r="N56" i="4"/>
  <c r="N53" i="4" s="1"/>
  <c r="D89" i="4"/>
  <c r="D22" i="4" s="1"/>
  <c r="E27" i="4"/>
  <c r="J28" i="4"/>
  <c r="N28" i="4"/>
  <c r="F46" i="4"/>
  <c r="J46" i="4"/>
  <c r="N46" i="4"/>
  <c r="K56" i="4"/>
  <c r="K53" i="4" s="1"/>
  <c r="O56" i="4"/>
  <c r="O53" i="4" s="1"/>
  <c r="D148" i="4"/>
  <c r="D237" i="4"/>
  <c r="K27" i="4"/>
  <c r="K46" i="4"/>
  <c r="M56" i="4"/>
  <c r="M53" i="4" s="1"/>
  <c r="K126" i="4"/>
  <c r="K123" i="4" s="1"/>
  <c r="O126" i="4"/>
  <c r="O123" i="4" s="1"/>
  <c r="F236" i="4"/>
  <c r="F232" i="4" s="1"/>
  <c r="M236" i="4"/>
  <c r="M232" i="4" s="1"/>
  <c r="G126" i="4"/>
  <c r="M46" i="4"/>
  <c r="D91" i="4"/>
  <c r="E185" i="4"/>
  <c r="D230" i="4"/>
  <c r="K104" i="4"/>
  <c r="O104" i="4"/>
  <c r="J236" i="4"/>
  <c r="J232" i="4" s="1"/>
  <c r="N236" i="4"/>
  <c r="N232" i="4" s="1"/>
  <c r="O27" i="4"/>
  <c r="P80" i="4"/>
  <c r="K80" i="4"/>
  <c r="O80" i="4"/>
  <c r="D54" i="4"/>
  <c r="E95" i="4"/>
  <c r="L236" i="4"/>
  <c r="L232" i="4" s="1"/>
  <c r="P236" i="4"/>
  <c r="P232" i="4" s="1"/>
  <c r="J27" i="4"/>
  <c r="F28" i="4"/>
  <c r="N27" i="4"/>
  <c r="D51" i="4"/>
  <c r="F126" i="4"/>
  <c r="F123" i="4" s="1"/>
  <c r="M126" i="4"/>
  <c r="M123" i="4" s="1"/>
  <c r="J126" i="4"/>
  <c r="J123" i="4" s="1"/>
  <c r="N126" i="4"/>
  <c r="N123" i="4" s="1"/>
  <c r="M185" i="4"/>
  <c r="M150" i="4" s="1"/>
  <c r="D200" i="4"/>
  <c r="F53" i="4"/>
  <c r="L27" i="4"/>
  <c r="P27" i="4"/>
  <c r="J53" i="4"/>
  <c r="J80" i="4"/>
  <c r="N80" i="4"/>
  <c r="E126" i="4"/>
  <c r="L126" i="4"/>
  <c r="L123" i="4" s="1"/>
  <c r="P126" i="4"/>
  <c r="P123" i="4" s="1"/>
  <c r="K185" i="4"/>
  <c r="K150" i="4" s="1"/>
  <c r="O185" i="4"/>
  <c r="O150" i="4" s="1"/>
  <c r="F80" i="4"/>
  <c r="M80" i="4"/>
  <c r="F104" i="4"/>
  <c r="M104" i="4"/>
  <c r="D124" i="4"/>
  <c r="E232" i="4" l="1"/>
  <c r="D232" i="4" s="1"/>
  <c r="D236" i="4"/>
  <c r="E202" i="4"/>
  <c r="E123" i="4"/>
  <c r="D128" i="4"/>
  <c r="D212" i="4"/>
  <c r="D208" i="4" s="1"/>
  <c r="D106" i="4"/>
  <c r="D105" i="4" s="1"/>
  <c r="D163" i="4"/>
  <c r="D162" i="4" s="1"/>
  <c r="D233" i="4"/>
  <c r="D234" i="4"/>
  <c r="E150" i="4"/>
  <c r="D152" i="4" s="1"/>
  <c r="D187" i="4"/>
  <c r="D186" i="4" s="1"/>
  <c r="D27" i="4" s="1"/>
  <c r="D82" i="4"/>
  <c r="D81" i="4" s="1"/>
  <c r="D161" i="4"/>
  <c r="D202" i="4"/>
  <c r="J65" i="4"/>
  <c r="L100" i="4"/>
  <c r="N65" i="4"/>
  <c r="D28" i="4"/>
  <c r="F65" i="4"/>
  <c r="N26" i="4"/>
  <c r="E26" i="4"/>
  <c r="O65" i="4"/>
  <c r="L26" i="4"/>
  <c r="K65" i="4"/>
  <c r="E100" i="4"/>
  <c r="G123" i="4"/>
  <c r="E65" i="4"/>
  <c r="M65" i="4"/>
  <c r="P100" i="4"/>
  <c r="M26" i="4"/>
  <c r="D46" i="4"/>
  <c r="L65" i="4"/>
  <c r="P65" i="4"/>
  <c r="D207" i="4"/>
  <c r="O26" i="4"/>
  <c r="P26" i="4"/>
  <c r="F26" i="4"/>
  <c r="K26" i="4"/>
  <c r="M100" i="4"/>
  <c r="D80" i="4"/>
  <c r="D95" i="4"/>
  <c r="D118" i="4"/>
  <c r="J26" i="4"/>
  <c r="D29" i="4"/>
  <c r="D104" i="4"/>
  <c r="D185" i="4"/>
  <c r="K100" i="4"/>
  <c r="D56" i="4"/>
  <c r="D53" i="4"/>
  <c r="D150" i="4" l="1"/>
  <c r="E21" i="4"/>
  <c r="L35" i="4"/>
  <c r="M21" i="4"/>
  <c r="K21" i="4"/>
  <c r="P21" i="4"/>
  <c r="P35" i="4"/>
  <c r="D127" i="4"/>
  <c r="D126" i="4" s="1"/>
  <c r="D125" i="4"/>
  <c r="N100" i="4"/>
  <c r="O100" i="4"/>
  <c r="D123" i="4"/>
  <c r="F100" i="4"/>
  <c r="J100" i="4"/>
  <c r="D65" i="4"/>
  <c r="D26" i="4"/>
  <c r="D19" i="4" l="1"/>
  <c r="K35" i="4"/>
  <c r="K31" i="4" s="1"/>
  <c r="K16" i="4" s="1"/>
  <c r="M35" i="4"/>
  <c r="M31" i="4" s="1"/>
  <c r="M16" i="4" s="1"/>
  <c r="E35" i="4"/>
  <c r="E31" i="4" s="1"/>
  <c r="L21" i="4"/>
  <c r="O35" i="4"/>
  <c r="O21" i="4"/>
  <c r="P18" i="4"/>
  <c r="P31" i="4"/>
  <c r="P16" i="4" s="1"/>
  <c r="L18" i="4"/>
  <c r="L31" i="4"/>
  <c r="L16" i="4" s="1"/>
  <c r="G100" i="4"/>
  <c r="M18" i="4" l="1"/>
  <c r="K18" i="4"/>
  <c r="E18" i="4"/>
  <c r="F21" i="4"/>
  <c r="F35" i="4"/>
  <c r="E16" i="4"/>
  <c r="O31" i="4"/>
  <c r="O16" i="4" s="1"/>
  <c r="O18" i="4"/>
  <c r="J35" i="4"/>
  <c r="J21" i="4"/>
  <c r="N35" i="4"/>
  <c r="N21" i="4"/>
  <c r="D102" i="4"/>
  <c r="D101" i="4" s="1"/>
  <c r="D17" i="4" s="1"/>
  <c r="D100" i="4"/>
  <c r="D23" i="4"/>
  <c r="G35" i="4" l="1"/>
  <c r="D35" i="4" s="1"/>
  <c r="D18" i="4" s="1"/>
  <c r="D16" i="4" s="1"/>
  <c r="G21" i="4"/>
  <c r="N31" i="4"/>
  <c r="N16" i="4" s="1"/>
  <c r="N18" i="4"/>
  <c r="F31" i="4"/>
  <c r="F18" i="4"/>
  <c r="J31" i="4"/>
  <c r="J16" i="4" s="1"/>
  <c r="J18" i="4"/>
  <c r="F16" i="4" l="1"/>
  <c r="G31" i="4"/>
  <c r="G16" i="4" s="1"/>
  <c r="G18" i="4"/>
  <c r="D31" i="4" l="1"/>
</calcChain>
</file>

<file path=xl/sharedStrings.xml><?xml version="1.0" encoding="utf-8"?>
<sst xmlns="http://schemas.openxmlformats.org/spreadsheetml/2006/main" count="406" uniqueCount="222">
  <si>
    <t>ОБЩИНА СИЛИСТРА</t>
  </si>
  <si>
    <t xml:space="preserve">        </t>
  </si>
  <si>
    <t>№  по ред</t>
  </si>
  <si>
    <t>в това число по видове:</t>
  </si>
  <si>
    <t>Дей-</t>
  </si>
  <si>
    <t>Целева</t>
  </si>
  <si>
    <t>Прех.ост.</t>
  </si>
  <si>
    <t>Собств.</t>
  </si>
  <si>
    <t>Прех. ост.</t>
  </si>
  <si>
    <t>Собств. Приходи</t>
  </si>
  <si>
    <t xml:space="preserve">Прех.ост.     Други, НП,  </t>
  </si>
  <si>
    <t>Инвест.</t>
  </si>
  <si>
    <t>Средства от</t>
  </si>
  <si>
    <t>ност</t>
  </si>
  <si>
    <t>О Б Е К Т И</t>
  </si>
  <si>
    <t>ОБЩО</t>
  </si>
  <si>
    <t>субсидия</t>
  </si>
  <si>
    <t xml:space="preserve">цел.субс. </t>
  </si>
  <si>
    <t>продажби</t>
  </si>
  <si>
    <t>бюдж.ср.</t>
  </si>
  <si>
    <t>държавни</t>
  </si>
  <si>
    <t xml:space="preserve">и станд. </t>
  </si>
  <si>
    <t xml:space="preserve">дарения, </t>
  </si>
  <si>
    <t>кредит</t>
  </si>
  <si>
    <t>ЕС и от др.</t>
  </si>
  <si>
    <t>2017г.</t>
  </si>
  <si>
    <t>§ 40-00</t>
  </si>
  <si>
    <t>и прех.ост.</t>
  </si>
  <si>
    <t>дейности</t>
  </si>
  <si>
    <t>ДД</t>
  </si>
  <si>
    <t>ПУДООС</t>
  </si>
  <si>
    <t>Междунар. прогр.</t>
  </si>
  <si>
    <t xml:space="preserve">       О Б Щ О </t>
  </si>
  <si>
    <t>ОБЩО  § 5100 - ОСН. РЕМОНТИ</t>
  </si>
  <si>
    <t>ОБЩО  § 5200  ПРИДОБИВАНЕ НА ДМА</t>
  </si>
  <si>
    <t xml:space="preserve">ОБЩО - 5201 Компютри и хардуер   </t>
  </si>
  <si>
    <t xml:space="preserve">ОБЩО: 5202 Сгради  </t>
  </si>
  <si>
    <t xml:space="preserve">ОБЩО - 5203 Др.оборудв.маш.и съор. </t>
  </si>
  <si>
    <t xml:space="preserve">ОБЩО:5204 Транспортни средства </t>
  </si>
  <si>
    <t xml:space="preserve">ОБЩО:5205 Стопански инвентар </t>
  </si>
  <si>
    <t>ОБЩО:5206 Инфраструктурни обекти</t>
  </si>
  <si>
    <t xml:space="preserve">ОБЩО - 5219 Други ДМА </t>
  </si>
  <si>
    <t>ОБЩО§ 5300  ПРИДОБИВАНЕ НА НМДА</t>
  </si>
  <si>
    <t xml:space="preserve">ОБЩО - 5301 Прид.на прогр.продукти. </t>
  </si>
  <si>
    <t>ОБЩО - 5309 Придобив.на други НМДА</t>
  </si>
  <si>
    <t>ОБЩО§ 5400  ПРИДОБИВАНЕ НА ЗЕМЯ</t>
  </si>
  <si>
    <t>Функция I - ОБЩИ ДЪРЖАВНИ СЛУЖБИ</t>
  </si>
  <si>
    <t>§ 5100 - ОСНОВНИ РЕМОНТИ</t>
  </si>
  <si>
    <t>§ 5200  ПРИДОБИВАНЕ НА ДМА</t>
  </si>
  <si>
    <t xml:space="preserve">5201 Компютри и хардуер   </t>
  </si>
  <si>
    <t>Компютри и хардуер</t>
  </si>
  <si>
    <t xml:space="preserve">5203 Др.оборудване маш. и съоръжения </t>
  </si>
  <si>
    <t xml:space="preserve">5204 Транспортни средства </t>
  </si>
  <si>
    <t>Автомобили ОА</t>
  </si>
  <si>
    <t xml:space="preserve">5205 Стопански инвентар </t>
  </si>
  <si>
    <t>5206 Инфраструктурни обекти</t>
  </si>
  <si>
    <t>§ 5300  ПРИДОБИВАНЕ НА НМДА</t>
  </si>
  <si>
    <t xml:space="preserve"> 5301 Придобив.на програмни продукти </t>
  </si>
  <si>
    <t>5309 Придобиване на други НМДА</t>
  </si>
  <si>
    <t>§ 5400  ПРИДОБИВАНЕ НА ЗЕМЯ</t>
  </si>
  <si>
    <t>Функция І I - ОТБРАНА И СИГУРНОСТ</t>
  </si>
  <si>
    <t xml:space="preserve">5203 Др.оборудване машини и съоръжения </t>
  </si>
  <si>
    <t>Функция III - ОБРАЗОВАНИЕ</t>
  </si>
  <si>
    <t>ООС"Младост"-ремонт на дограма</t>
  </si>
  <si>
    <t xml:space="preserve">5201 Компютри и хардуер </t>
  </si>
  <si>
    <t>Функция IV - ЗДРАВЕОПАЗВАНЕ</t>
  </si>
  <si>
    <t>Функция V-СОЦИАЛНО ОСИГУРЯВАНЕ, ПОДПОМАГАНЕ И ГРИЖИ</t>
  </si>
  <si>
    <t xml:space="preserve">5202 Сгради  </t>
  </si>
  <si>
    <t>Функция VІ - ЖИЛИЩНО СТРОИТЕЛСТВО, БКС И ОПАЗВАНЕ НА ОКОЛНАТА СРЕДА</t>
  </si>
  <si>
    <t xml:space="preserve">Ремонт общински имоти </t>
  </si>
  <si>
    <t>Рекултивация на клетка 1 на "Регионално депо за неопасни отпадъци", гр. Силистра, местност "Арнаут чаир"</t>
  </si>
  <si>
    <t>Изграждане на тръбен кладенец за             Дунавски парк</t>
  </si>
  <si>
    <t>Изгр.инстал.за предварит. третиране на БО</t>
  </si>
  <si>
    <t>Изграждане на канализация и реконструкция на водопровод по ул. “Вежен”</t>
  </si>
  <si>
    <t xml:space="preserve">5219 Други ДМА </t>
  </si>
  <si>
    <t>Осъществяване на авторски надзор при "Закриване и рекултивация на съществуващи сметища за битови отпадъци с.К-во и с.Айдемир на територията на община Силистра"</t>
  </si>
  <si>
    <t>Обследване и препроектиране ПСОВ и канализационна мрежа,с.Сребърна</t>
  </si>
  <si>
    <t>Съгласуване на проекти за общински обекти</t>
  </si>
  <si>
    <t>Актуализиране на инвестиционен проект "Възстановяване на проводимостта на  отводнителна канавка  по ул."Чернозем",с.Айдемир</t>
  </si>
  <si>
    <t>Актуализация на раб. проект за изгр.на клетка 4 РДБО</t>
  </si>
  <si>
    <t>Площадка за безвъзмездно предаване на отпадъци от домакинства,вкл. и опасни отпадъци-разр.ПУП и проект</t>
  </si>
  <si>
    <t>Проектиране на площадка за депониране и обработка на стр.отпадъци</t>
  </si>
  <si>
    <t>Функция VII - ПОЧИВНО ДЕЛО, КУЛТУРА И РЕЛИГИОЗНИ ДЕЙНОСТИ</t>
  </si>
  <si>
    <t>Художествена галерия-климатици</t>
  </si>
  <si>
    <t>Функция VIIІ - ИКОНОМИЧ. ДЕЙНОСТИ</t>
  </si>
  <si>
    <t xml:space="preserve">Изкуствена неравност по пътното платно на път III-218км. 10+430, с. Проф.Иширково </t>
  </si>
  <si>
    <t>Изграждане и ремонт на общинска улица от 212/от 0/ до от 160/от28/ Промишлена зона "Запад" за изп.на Инвестиционен проект "Пристанище АДМ Силистра"</t>
  </si>
  <si>
    <t>Залесяване</t>
  </si>
  <si>
    <t>Км. Бабук - храсторез</t>
  </si>
  <si>
    <t xml:space="preserve">ДСХОЛ-газификация </t>
  </si>
  <si>
    <t>ОДК - ремонт плувен басейн</t>
  </si>
  <si>
    <t>Км.Йорданово - подмяна на дограма на кметството</t>
  </si>
  <si>
    <t>2018г.</t>
  </si>
  <si>
    <t>Общински гараж - лекотоварен автомобил</t>
  </si>
  <si>
    <t>ОПБЖ - специализиран автомобил</t>
  </si>
  <si>
    <t>Домашен социален патронаж - принтер 3 в 1</t>
  </si>
  <si>
    <t>Домашен социален патронаж  - ел.печка с 4 котлона и фурни</t>
  </si>
  <si>
    <t xml:space="preserve">Домашен социален патронаж  - ел.плоча за печене </t>
  </si>
  <si>
    <t>2016 г.</t>
  </si>
  <si>
    <t>ОУ "Св. Климент Охридски",с. Проф. Иширково - основен ремонт училищна сграда</t>
  </si>
  <si>
    <t>ОУ"Отец Паисий"-гр.Силистра-мултимедия</t>
  </si>
  <si>
    <t>ПМС №46</t>
  </si>
  <si>
    <t>10.03.2016 г.</t>
  </si>
  <si>
    <t>Ремонт на улично осветление</t>
  </si>
  <si>
    <t>НАО - проектор</t>
  </si>
  <si>
    <t>ПМГ"Св.Климент Охридски",гр.Сс- ремонт на физкултурен салон и прилежащи части</t>
  </si>
  <si>
    <t>ПМГ "Св.Климент Охридски",гр.Силистра - газифициране</t>
  </si>
  <si>
    <t>ОП"РДБО"- автомобил</t>
  </si>
  <si>
    <t>ОП"РДБО"-компютър и монитор</t>
  </si>
  <si>
    <t>ОП"РДБО"- уред за измерване на коти</t>
  </si>
  <si>
    <t>Общинска администрация - закупуване на специализиран софтуер CadIS</t>
  </si>
  <si>
    <t>СУ "Н.Й.Вапцаров",гр. Силистра - основен ремонт на водогреен котел</t>
  </si>
  <si>
    <t>Отдел "ОМД" - компютър 2 бр.</t>
  </si>
  <si>
    <t xml:space="preserve">ДЯ "Детска радост", гр. Силистра - компютърна конфигурация </t>
  </si>
  <si>
    <t xml:space="preserve">ДЯ "Бодра смяна", гр.Силистра - компютърна конфигурация </t>
  </si>
  <si>
    <t xml:space="preserve">ДЯ "Бодра смяна", гр.Силистра - принтер </t>
  </si>
  <si>
    <t>ДЯ и ДДЗ - компютърна конфигурация 2 бр.</t>
  </si>
  <si>
    <t>ДЯ "Детска радост", гр. Силистра - климатик</t>
  </si>
  <si>
    <t>ДЯ "Детска радост", гр.Силистра - изработка, доставка и монтаж на външна метална ограда/с вградена метална мрежа/ с 2 бр. входни врати</t>
  </si>
  <si>
    <t>ОП "Обреди" - електрически калорифер</t>
  </si>
  <si>
    <t>ОП "Обреди" - ръчна моторна коса</t>
  </si>
  <si>
    <t>Художествена галерия - компютри и хардуер</t>
  </si>
  <si>
    <t>Художествена галерия  - откупки на картини</t>
  </si>
  <si>
    <t>§ 5219  Други ДМА</t>
  </si>
  <si>
    <t>Районни полицейски инспектори- компютри и хардуер</t>
  </si>
  <si>
    <t>Създаване на детска площадка със зона за отдих в с. Калипетрово</t>
  </si>
  <si>
    <t>Изграждане на детска площадка със зона за отдих в с. Айдемир</t>
  </si>
  <si>
    <t>ОДК - газифициране на сгради</t>
  </si>
  <si>
    <t>Ремонт на общинска пътна мрежа</t>
  </si>
  <si>
    <t>Ремонт на спортна зала "Дръстър"/Манежа/, гр.Силистра</t>
  </si>
  <si>
    <t>Изграждане на видеонаблюдение в гр.Силистра</t>
  </si>
  <si>
    <t>Изграждане на видеонаблюдение в селата</t>
  </si>
  <si>
    <t xml:space="preserve">Изменение на КК и ПУП и заснемане  за общински имоти </t>
  </si>
  <si>
    <t>НЧ "Пробуда-1940",с.Калипетрово - основен ремонт сграда</t>
  </si>
  <si>
    <t>ДГ "Ян Бибиян" - строително-монтажни работи на топла връзка към физкултурен салон</t>
  </si>
  <si>
    <t>ДГ"Радост",гр.Силистра- лаптоп</t>
  </si>
  <si>
    <t>Проектиране и съгласуване на проекти за пътна маркировка, сигнализация, изкуствени неравности и др.п.</t>
  </si>
  <si>
    <t>ЦНСТЛПР, с.Айдемир - ремонт на покрив</t>
  </si>
  <si>
    <t xml:space="preserve"> изм.  с ПМС № 283/13.12.2017г.</t>
  </si>
  <si>
    <t>Съгласуване на скица за нанасяне на подземни комуникации във връзка с газификация на ДСХОЛ</t>
  </si>
  <si>
    <t>Проучване на ВиК мрежи за съгласуване на скица за проектиране във връзка с газификация на ДСХОЛ</t>
  </si>
  <si>
    <t>ДЯ №9,кв.Деленки,с.Айдемир - водогреен котел с горелка</t>
  </si>
  <si>
    <t>ДЯ "Ален мак",кв.Деленки,с.Айдемир - монтаж, демонтаж и строителни дейности при поставяне на водогреен котел с горелка</t>
  </si>
  <si>
    <t>ДЯ "Ален мак", кв.Деленки, с.Айдемир - принтер МФУ</t>
  </si>
  <si>
    <t>Ремонт на асансьорна уредба в сградата на бивша Стоматологична поликлиника,бул."Македония" №61, гр. Силистра</t>
  </si>
  <si>
    <t>ПМС № 260/24.11.2017 г.</t>
  </si>
  <si>
    <t>Изграждане на канализация по ул. “Константин Иречек” и ул. “Архимандрит Панарет”</t>
  </si>
  <si>
    <t>ЦНСТДМУ - компютър</t>
  </si>
  <si>
    <t>ЦНСТДБУ №1 - компютър</t>
  </si>
  <si>
    <t>ДСХОЛ - принтер 3 в 1, 4 бр.</t>
  </si>
  <si>
    <t>ДСХОЛ - матраци 121 бр.</t>
  </si>
  <si>
    <t>ДЦДМУ - компютър</t>
  </si>
  <si>
    <t>ДЦДМУ - пералня</t>
  </si>
  <si>
    <t>ДЦДМУ - сушилня</t>
  </si>
  <si>
    <t>ДГ "Детелина", с.Проф.Иширково - частичен ремонт на покрив на сграда и подмяна на улуци</t>
  </si>
  <si>
    <t>Дейности по горско стопанство  - GPS устройство</t>
  </si>
  <si>
    <t>Ремонт на тротоари и междублокови пространства</t>
  </si>
  <si>
    <t xml:space="preserve">Демонтиране на стари и изграждане на  нови детски площадки </t>
  </si>
  <si>
    <t>Ремонт  на язовири на територията на община Силистра</t>
  </si>
  <si>
    <t>Изграждане на детска площадка със зона за отдих в с. Брадвари</t>
  </si>
  <si>
    <t>Проектиране на ул. "Плиска" , гр. Силистра</t>
  </si>
  <si>
    <t>БС "Култура" - компютри 2 бр.,монитор 2 бр., принтер 2 бр.</t>
  </si>
  <si>
    <t>Проектиране и изграждане на връзка между сондажен кладенец в Дунавски парк и напоителната система на площад "Албена",гр. Силистра</t>
  </si>
  <si>
    <t>ООС"Младост"- ремонт покривна конструкция</t>
  </si>
  <si>
    <t>МКБППМН - компютър и принтер</t>
  </si>
  <si>
    <t>ПИЦ - лаптоп 2 бр. и принтер</t>
  </si>
  <si>
    <t xml:space="preserve">ДГ "Мир", с.Айдемир - подмяна на дограма в занималня </t>
  </si>
  <si>
    <t>ДГ "Мир", с.Айдемир - ремонт на тоалетни и офиси</t>
  </si>
  <si>
    <t>ПЗГ"Добруджа"-учебен автомобил 2 бр.</t>
  </si>
  <si>
    <t>ДСХОЛ - компютър 2 бр. и монитор 1бр.</t>
  </si>
  <si>
    <t>РБ"П.Павлович"- компютри 5 бр.</t>
  </si>
  <si>
    <t>РБ"П.Павлович"- принтер и копирна машина</t>
  </si>
  <si>
    <t>РБ"П.Павлович"- климатици 2 бр.</t>
  </si>
  <si>
    <t>Природонаучен музей "Сребърна" - основен ремонт</t>
  </si>
  <si>
    <t>Ансамбъл "Добруджа" - лаптоп и принтер</t>
  </si>
  <si>
    <t xml:space="preserve">Ремонт на уличното платно и тротоарите на ул."Х.Димитър" от пресечката с ул.Симеон Велики" до пресечката с ул. "Хр.Ботев" </t>
  </si>
  <si>
    <t>Приложение № 3 А</t>
  </si>
  <si>
    <t>Приложение № 3</t>
  </si>
  <si>
    <t>(в лв.)</t>
  </si>
  <si>
    <t>No</t>
  </si>
  <si>
    <t>Наименование и местонахождение на обектите</t>
  </si>
  <si>
    <t>Годишна стойност</t>
  </si>
  <si>
    <t>Източник на финансиране</t>
  </si>
  <si>
    <t xml:space="preserve">§ 40-00 Постъпления от продажба на общински нефинансови активи </t>
  </si>
  <si>
    <t xml:space="preserve">Преходни остатъци от            § 40-00 Постъпления от продажба на общински нефинансови активи </t>
  </si>
  <si>
    <r>
      <t xml:space="preserve">Постъпления от продажба на общински нефинансови активи,  
</t>
    </r>
    <r>
      <rPr>
        <sz val="10"/>
        <rFont val="Arial"/>
        <family val="2"/>
        <charset val="204"/>
      </rPr>
      <t>(планирани по бюджета на общината за 2018 г.)</t>
    </r>
  </si>
  <si>
    <r>
      <t xml:space="preserve">Внесен ДДС върху продажбите </t>
    </r>
    <r>
      <rPr>
        <sz val="10"/>
        <rFont val="Arial"/>
        <family val="2"/>
        <charset val="204"/>
      </rPr>
      <t>(планиран по бюджета на общината за 2018 г.)</t>
    </r>
  </si>
  <si>
    <r>
      <t xml:space="preserve">Постъпления от продажба на общински нефинансови активи  
</t>
    </r>
    <r>
      <rPr>
        <sz val="10"/>
        <rFont val="Arial"/>
        <family val="2"/>
        <charset val="204"/>
      </rPr>
      <t>(планирани по бюджета на общината за 2018 г.), с които се финансира текущ ремонт:</t>
    </r>
  </si>
  <si>
    <r>
      <t xml:space="preserve">Постъпления от продажба на общински нефинансови активи,  
</t>
    </r>
    <r>
      <rPr>
        <sz val="10"/>
        <rFont val="Arial"/>
        <family val="2"/>
        <charset val="204"/>
      </rPr>
      <t>(планирани по бюджета на общината за 2018 г.), с които се финансират капиталовите разходи:</t>
    </r>
  </si>
  <si>
    <t xml:space="preserve">  Параграф 5100: Основен ремонт на дълготрайни материални активи</t>
  </si>
  <si>
    <t xml:space="preserve">    Функция 01: Общи държавни служби</t>
  </si>
  <si>
    <t xml:space="preserve">      Обекти</t>
  </si>
  <si>
    <t xml:space="preserve">    Функция 02: Отбрана и сигурност</t>
  </si>
  <si>
    <t xml:space="preserve">    Функция 03: Образование</t>
  </si>
  <si>
    <t xml:space="preserve">    Функция 05: Социално осигуряване, подпомагане и грижи</t>
  </si>
  <si>
    <t xml:space="preserve">    Функция 06: Жилищно строителство, благоустройство, комунално стопанство и опазване на околната среда</t>
  </si>
  <si>
    <t xml:space="preserve">    Функция 07: Почивно дело, култура, религиозни дейности</t>
  </si>
  <si>
    <t xml:space="preserve">    Функция 08: Икономически дейности и услуги</t>
  </si>
  <si>
    <t xml:space="preserve">  Параграф 5200: Придобиване на дълготрайни материални активи</t>
  </si>
  <si>
    <t xml:space="preserve">    Функция 04: Здравеопазване</t>
  </si>
  <si>
    <t>Изграждане на канализацията по ул. “Константин Иречек” и ул. “Архимандрит Панарет”</t>
  </si>
  <si>
    <t>Изграждане на инсталация за предварително третиране на битови отпадъци</t>
  </si>
  <si>
    <t xml:space="preserve">  Параграф 5500: Капиталови трансфери</t>
  </si>
  <si>
    <t>Погасяване на ползвани заеми за финансиране на проекти на социалната и техническа инфраструктура</t>
  </si>
  <si>
    <t>§ 83-22 и §83-82 в приходната част - Главници по ползвани заеми</t>
  </si>
  <si>
    <t>§ 83-22 Главница по заем Банка ДСК - 5 000 000лв.</t>
  </si>
  <si>
    <t>§ 83-82 Главница по заем ФЛАГ - 1 750 000лв.</t>
  </si>
  <si>
    <t>§ 83-82 Главница по заем ФЛАГ - 510 000лв.</t>
  </si>
  <si>
    <t>§ 22-21 Лихви по заем Банка ДСК - 5 000 000 лв.</t>
  </si>
  <si>
    <t>§ 22-24 Лихви по заем ФЛАГ - 1 750 000лв.</t>
  </si>
  <si>
    <t>§ 22-24 Лихви по заем ФЛАГ - 510 000лв.</t>
  </si>
  <si>
    <t>ПРИЛОЖЕНИЕ № 3 Б</t>
  </si>
  <si>
    <t>"Реконструкция и рехабилитация на площад Албена, гр.Силистра - Проект по ОП "Региони в растеж"</t>
  </si>
  <si>
    <t>"Основен ремонт и цялостно обновяване на ОУ"Кирил и Методий"и ДЯ "Здравец",гр.Силистра - Проект по ОП"Региони в растеж"</t>
  </si>
  <si>
    <t xml:space="preserve">"Предоставянве на качествено образование чрез модернизиране на ПЗГ "Добруджа" - Проект по ОП "Региони в растеж" </t>
  </si>
  <si>
    <t>"Реконструкция и рехабилитация на ул. "Симеон Велики - гр.Силистра" - Проект по ОП "Региони в растеж"</t>
  </si>
  <si>
    <t>ПМГ "Св.Климент Охридски" - "Координиране на съвместни политики и инвестиции в оборудване в областта на образованието в трансграничния регион"   - Проект по ТГС Румъния-България</t>
  </si>
  <si>
    <t>"Обновяване и внедряване на мерки за енергийна ефективност в сградата на Община Силистра на ул. "Симеон Велики" №33" - Проект по ОП"Региони в растеж"</t>
  </si>
  <si>
    <t>"Основен ремонт и цялостно обновяване на ОУ"Кирил и Методий" и ДЯ "Здравец",гр.Силистра - Проект по ОП"Региони в растеж"</t>
  </si>
  <si>
    <t xml:space="preserve">РАЗШИФРОВКА НА КАПИТАЛОВИТЕ РАЗХОДИ, ФИНАНСИРАНИ ОТ ПРИХОДИ ПО 
§40-00 Постъпления от продажба на общински нефинансови активи, съгласно чл.127, ал.2 от ЗПФ </t>
  </si>
  <si>
    <t xml:space="preserve">  Поименен списък на капиталовите разходи по обекти, видове разходи и източници на финансиране                                                                                                                                                                     за 2018 г.</t>
  </si>
  <si>
    <t>Поименен списък на капиталовите разходи по обекти и видове разходи финансирани с Целева субсидия за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</si>
</sst>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barCond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24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i/>
      <sz val="18"/>
      <name val="Calibri"/>
      <family val="2"/>
      <scheme val="minor"/>
    </font>
    <font>
      <b/>
      <i/>
      <sz val="3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name val="Arial"/>
      <family val="2"/>
      <charset val="204"/>
    </font>
    <font>
      <sz val="14"/>
      <color rgb="FF000000"/>
      <name val="Calibri"/>
      <family val="2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i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15">
    <xf numFmtId="0" fontId="0" fillId="0" borderId="0" xfId="0"/>
    <xf numFmtId="0" fontId="6" fillId="0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11" fillId="0" borderId="0" xfId="0" applyFont="1"/>
    <xf numFmtId="3" fontId="8" fillId="2" borderId="0" xfId="0" applyNumberFormat="1" applyFont="1" applyFill="1" applyBorder="1" applyAlignment="1">
      <alignment horizontal="left" wrapText="1"/>
    </xf>
    <xf numFmtId="0" fontId="9" fillId="2" borderId="28" xfId="0" applyFont="1" applyFill="1" applyBorder="1" applyAlignment="1"/>
    <xf numFmtId="0" fontId="9" fillId="2" borderId="21" xfId="0" applyFont="1" applyFill="1" applyBorder="1" applyAlignment="1"/>
    <xf numFmtId="0" fontId="2" fillId="2" borderId="36" xfId="0" applyFont="1" applyFill="1" applyBorder="1" applyAlignment="1">
      <alignment horizontal="center" wrapText="1"/>
    </xf>
    <xf numFmtId="0" fontId="7" fillId="2" borderId="0" xfId="0" applyFont="1" applyFill="1" applyBorder="1"/>
    <xf numFmtId="0" fontId="1" fillId="0" borderId="0" xfId="0" applyFont="1" applyFill="1" applyBorder="1"/>
    <xf numFmtId="0" fontId="5" fillId="2" borderId="0" xfId="0" applyFont="1" applyFill="1" applyBorder="1" applyAlignment="1">
      <alignment horizontal="right"/>
    </xf>
    <xf numFmtId="0" fontId="9" fillId="2" borderId="2" xfId="0" applyFont="1" applyFill="1" applyBorder="1" applyAlignment="1"/>
    <xf numFmtId="0" fontId="9" fillId="2" borderId="20" xfId="0" applyFont="1" applyFill="1" applyBorder="1" applyAlignment="1"/>
    <xf numFmtId="0" fontId="9" fillId="2" borderId="35" xfId="0" applyFont="1" applyFill="1" applyBorder="1" applyAlignment="1"/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4" fillId="2" borderId="0" xfId="0" applyFont="1" applyFill="1" applyBorder="1" applyAlignment="1">
      <alignment wrapText="1"/>
    </xf>
    <xf numFmtId="0" fontId="15" fillId="0" borderId="0" xfId="0" applyFont="1" applyFill="1" applyBorder="1"/>
    <xf numFmtId="0" fontId="13" fillId="5" borderId="0" xfId="0" applyFont="1" applyFill="1" applyBorder="1" applyAlignment="1">
      <alignment horizontal="right"/>
    </xf>
    <xf numFmtId="0" fontId="16" fillId="0" borderId="0" xfId="0" applyFo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18" fillId="0" borderId="0" xfId="0" applyFont="1"/>
    <xf numFmtId="0" fontId="8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wrapText="1"/>
    </xf>
    <xf numFmtId="9" fontId="8" fillId="2" borderId="1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3" fontId="8" fillId="2" borderId="11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right"/>
    </xf>
    <xf numFmtId="0" fontId="6" fillId="0" borderId="0" xfId="0" applyFont="1" applyFill="1" applyBorder="1" applyAlignment="1"/>
    <xf numFmtId="3" fontId="8" fillId="4" borderId="23" xfId="0" applyNumberFormat="1" applyFont="1" applyFill="1" applyBorder="1" applyAlignment="1">
      <alignment horizontal="center"/>
    </xf>
    <xf numFmtId="3" fontId="8" fillId="4" borderId="23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wrapText="1"/>
    </xf>
    <xf numFmtId="3" fontId="8" fillId="4" borderId="27" xfId="0" applyNumberFormat="1" applyFont="1" applyFill="1" applyBorder="1" applyAlignment="1">
      <alignment horizontal="center"/>
    </xf>
    <xf numFmtId="3" fontId="8" fillId="4" borderId="21" xfId="0" applyNumberFormat="1" applyFont="1" applyFill="1" applyBorder="1" applyAlignment="1">
      <alignment horizontal="center"/>
    </xf>
    <xf numFmtId="3" fontId="8" fillId="2" borderId="23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  <xf numFmtId="3" fontId="8" fillId="2" borderId="15" xfId="0" applyNumberFormat="1" applyFont="1" applyFill="1" applyBorder="1" applyAlignment="1">
      <alignment horizontal="center"/>
    </xf>
    <xf numFmtId="3" fontId="8" fillId="2" borderId="20" xfId="0" applyNumberFormat="1" applyFont="1" applyFill="1" applyBorder="1" applyAlignment="1">
      <alignment horizontal="center"/>
    </xf>
    <xf numFmtId="3" fontId="8" fillId="2" borderId="17" xfId="0" applyNumberFormat="1" applyFont="1" applyFill="1" applyBorder="1" applyAlignment="1">
      <alignment horizontal="center"/>
    </xf>
    <xf numFmtId="3" fontId="8" fillId="2" borderId="21" xfId="0" applyNumberFormat="1" applyFont="1" applyFill="1" applyBorder="1" applyAlignment="1">
      <alignment horizontal="center"/>
    </xf>
    <xf numFmtId="3" fontId="8" fillId="2" borderId="24" xfId="0" applyNumberFormat="1" applyFont="1" applyFill="1" applyBorder="1" applyAlignment="1">
      <alignment horizontal="center"/>
    </xf>
    <xf numFmtId="3" fontId="8" fillId="3" borderId="32" xfId="0" applyNumberFormat="1" applyFont="1" applyFill="1" applyBorder="1" applyAlignment="1">
      <alignment horizontal="center"/>
    </xf>
    <xf numFmtId="3" fontId="19" fillId="4" borderId="17" xfId="0" applyNumberFormat="1" applyFont="1" applyFill="1" applyBorder="1" applyAlignment="1">
      <alignment horizontal="right"/>
    </xf>
    <xf numFmtId="3" fontId="19" fillId="4" borderId="23" xfId="0" applyNumberFormat="1" applyFont="1" applyFill="1" applyBorder="1" applyAlignment="1">
      <alignment horizontal="right"/>
    </xf>
    <xf numFmtId="3" fontId="19" fillId="4" borderId="17" xfId="0" applyNumberFormat="1" applyFont="1" applyFill="1" applyBorder="1" applyAlignment="1">
      <alignment horizontal="right" wrapText="1"/>
    </xf>
    <xf numFmtId="0" fontId="19" fillId="5" borderId="23" xfId="0" applyFont="1" applyFill="1" applyBorder="1" applyAlignment="1">
      <alignment horizontal="right"/>
    </xf>
    <xf numFmtId="3" fontId="19" fillId="4" borderId="41" xfId="0" applyNumberFormat="1" applyFont="1" applyFill="1" applyBorder="1" applyAlignment="1">
      <alignment horizontal="right"/>
    </xf>
    <xf numFmtId="3" fontId="19" fillId="4" borderId="23" xfId="0" applyNumberFormat="1" applyFont="1" applyFill="1" applyBorder="1" applyAlignment="1">
      <alignment horizontal="right" wrapText="1"/>
    </xf>
    <xf numFmtId="3" fontId="19" fillId="4" borderId="29" xfId="0" applyNumberFormat="1" applyFont="1" applyFill="1" applyBorder="1" applyAlignment="1">
      <alignment horizontal="right"/>
    </xf>
    <xf numFmtId="3" fontId="19" fillId="4" borderId="29" xfId="0" applyNumberFormat="1" applyFont="1" applyFill="1" applyBorder="1" applyAlignment="1">
      <alignment horizontal="right" wrapText="1"/>
    </xf>
    <xf numFmtId="3" fontId="19" fillId="4" borderId="41" xfId="0" applyNumberFormat="1" applyFont="1" applyFill="1" applyBorder="1" applyAlignment="1">
      <alignment horizontal="right" wrapText="1"/>
    </xf>
    <xf numFmtId="0" fontId="19" fillId="5" borderId="17" xfId="0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center"/>
    </xf>
    <xf numFmtId="3" fontId="8" fillId="3" borderId="33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3" fontId="8" fillId="3" borderId="4" xfId="0" applyNumberFormat="1" applyFont="1" applyFill="1" applyBorder="1" applyAlignment="1">
      <alignment horizontal="center" wrapText="1"/>
    </xf>
    <xf numFmtId="0" fontId="19" fillId="3" borderId="2" xfId="0" applyFont="1" applyFill="1" applyBorder="1" applyAlignment="1"/>
    <xf numFmtId="0" fontId="19" fillId="3" borderId="11" xfId="0" applyFont="1" applyFill="1" applyBorder="1" applyAlignment="1"/>
    <xf numFmtId="3" fontId="8" fillId="3" borderId="44" xfId="0" applyNumberFormat="1" applyFont="1" applyFill="1" applyBorder="1" applyAlignment="1">
      <alignment horizontal="center" wrapText="1"/>
    </xf>
    <xf numFmtId="3" fontId="8" fillId="3" borderId="11" xfId="0" applyNumberFormat="1" applyFont="1" applyFill="1" applyBorder="1" applyAlignment="1">
      <alignment horizontal="center"/>
    </xf>
    <xf numFmtId="3" fontId="8" fillId="3" borderId="51" xfId="0" applyNumberFormat="1" applyFont="1" applyFill="1" applyBorder="1" applyAlignment="1">
      <alignment horizontal="center"/>
    </xf>
    <xf numFmtId="3" fontId="8" fillId="2" borderId="27" xfId="0" applyNumberFormat="1" applyFont="1" applyFill="1" applyBorder="1" applyAlignment="1">
      <alignment horizontal="center"/>
    </xf>
    <xf numFmtId="3" fontId="8" fillId="2" borderId="26" xfId="0" applyNumberFormat="1" applyFont="1" applyFill="1" applyBorder="1" applyAlignment="1">
      <alignment horizontal="center"/>
    </xf>
    <xf numFmtId="3" fontId="8" fillId="2" borderId="28" xfId="0" applyNumberFormat="1" applyFont="1" applyFill="1" applyBorder="1" applyAlignment="1">
      <alignment horizontal="center"/>
    </xf>
    <xf numFmtId="3" fontId="8" fillId="2" borderId="35" xfId="0" applyNumberFormat="1" applyFont="1" applyFill="1" applyBorder="1" applyAlignment="1">
      <alignment horizontal="center"/>
    </xf>
    <xf numFmtId="3" fontId="8" fillId="2" borderId="39" xfId="0" applyNumberFormat="1" applyFont="1" applyFill="1" applyBorder="1" applyAlignment="1">
      <alignment horizontal="center"/>
    </xf>
    <xf numFmtId="3" fontId="8" fillId="4" borderId="37" xfId="0" applyNumberFormat="1" applyFont="1" applyFill="1" applyBorder="1" applyAlignment="1">
      <alignment horizontal="right"/>
    </xf>
    <xf numFmtId="3" fontId="8" fillId="4" borderId="5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3" fontId="8" fillId="4" borderId="20" xfId="0" applyNumberFormat="1" applyFont="1" applyFill="1" applyBorder="1" applyAlignment="1">
      <alignment horizontal="center"/>
    </xf>
    <xf numFmtId="3" fontId="8" fillId="4" borderId="28" xfId="0" applyNumberFormat="1" applyFont="1" applyFill="1" applyBorder="1" applyAlignment="1">
      <alignment horizontal="center"/>
    </xf>
    <xf numFmtId="3" fontId="8" fillId="4" borderId="35" xfId="0" applyNumberFormat="1" applyFont="1" applyFill="1" applyBorder="1" applyAlignment="1">
      <alignment horizontal="right"/>
    </xf>
    <xf numFmtId="3" fontId="8" fillId="4" borderId="58" xfId="0" applyNumberFormat="1" applyFont="1" applyFill="1" applyBorder="1" applyAlignment="1">
      <alignment horizontal="center"/>
    </xf>
    <xf numFmtId="3" fontId="8" fillId="2" borderId="40" xfId="0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/>
    </xf>
    <xf numFmtId="0" fontId="19" fillId="2" borderId="35" xfId="0" applyFont="1" applyFill="1" applyBorder="1" applyAlignment="1"/>
    <xf numFmtId="0" fontId="8" fillId="2" borderId="36" xfId="0" applyFont="1" applyFill="1" applyBorder="1" applyAlignment="1">
      <alignment horizontal="center" wrapText="1"/>
    </xf>
    <xf numFmtId="0" fontId="19" fillId="5" borderId="21" xfId="0" applyFont="1" applyFill="1" applyBorder="1" applyAlignment="1"/>
    <xf numFmtId="2" fontId="19" fillId="5" borderId="27" xfId="0" applyNumberFormat="1" applyFont="1" applyFill="1" applyBorder="1" applyAlignment="1">
      <alignment wrapText="1"/>
    </xf>
    <xf numFmtId="3" fontId="8" fillId="2" borderId="16" xfId="0" applyNumberFormat="1" applyFont="1" applyFill="1" applyBorder="1" applyAlignment="1">
      <alignment horizontal="center"/>
    </xf>
    <xf numFmtId="3" fontId="19" fillId="2" borderId="23" xfId="0" applyNumberFormat="1" applyFont="1" applyFill="1" applyBorder="1"/>
    <xf numFmtId="3" fontId="19" fillId="2" borderId="27" xfId="0" applyNumberFormat="1" applyFont="1" applyFill="1" applyBorder="1"/>
    <xf numFmtId="0" fontId="19" fillId="2" borderId="21" xfId="0" applyFont="1" applyFill="1" applyBorder="1" applyAlignment="1"/>
    <xf numFmtId="0" fontId="8" fillId="2" borderId="27" xfId="0" applyFont="1" applyFill="1" applyBorder="1" applyAlignment="1">
      <alignment horizontal="center" wrapText="1"/>
    </xf>
    <xf numFmtId="3" fontId="8" fillId="2" borderId="23" xfId="0" applyNumberFormat="1" applyFont="1" applyFill="1" applyBorder="1" applyAlignment="1">
      <alignment horizontal="center" wrapText="1"/>
    </xf>
    <xf numFmtId="3" fontId="8" fillId="2" borderId="27" xfId="0" applyNumberFormat="1" applyFont="1" applyFill="1" applyBorder="1" applyAlignment="1">
      <alignment horizontal="center" wrapText="1"/>
    </xf>
    <xf numFmtId="3" fontId="8" fillId="2" borderId="21" xfId="0" applyNumberFormat="1" applyFont="1" applyFill="1" applyBorder="1" applyAlignment="1">
      <alignment horizontal="center" wrapText="1"/>
    </xf>
    <xf numFmtId="3" fontId="8" fillId="2" borderId="26" xfId="0" applyNumberFormat="1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3" fontId="8" fillId="2" borderId="23" xfId="0" applyNumberFormat="1" applyFont="1" applyFill="1" applyBorder="1"/>
    <xf numFmtId="3" fontId="8" fillId="2" borderId="27" xfId="0" applyNumberFormat="1" applyFont="1" applyFill="1" applyBorder="1"/>
    <xf numFmtId="3" fontId="8" fillId="2" borderId="21" xfId="0" applyNumberFormat="1" applyFont="1" applyFill="1" applyBorder="1"/>
    <xf numFmtId="3" fontId="8" fillId="2" borderId="26" xfId="0" applyNumberFormat="1" applyFont="1" applyFill="1" applyBorder="1"/>
    <xf numFmtId="0" fontId="19" fillId="2" borderId="27" xfId="0" applyFont="1" applyFill="1" applyBorder="1" applyAlignment="1">
      <alignment wrapText="1"/>
    </xf>
    <xf numFmtId="3" fontId="19" fillId="4" borderId="24" xfId="0" applyNumberFormat="1" applyFont="1" applyFill="1" applyBorder="1"/>
    <xf numFmtId="3" fontId="19" fillId="2" borderId="24" xfId="0" applyNumberFormat="1" applyFont="1" applyFill="1" applyBorder="1"/>
    <xf numFmtId="0" fontId="19" fillId="2" borderId="16" xfId="0" applyFont="1" applyFill="1" applyBorder="1" applyAlignment="1"/>
    <xf numFmtId="0" fontId="7" fillId="2" borderId="34" xfId="0" applyFont="1" applyFill="1" applyBorder="1" applyAlignment="1">
      <alignment horizontal="center" wrapText="1"/>
    </xf>
    <xf numFmtId="3" fontId="8" fillId="2" borderId="17" xfId="0" applyNumberFormat="1" applyFont="1" applyFill="1" applyBorder="1" applyAlignment="1"/>
    <xf numFmtId="3" fontId="8" fillId="2" borderId="34" xfId="0" applyNumberFormat="1" applyFont="1" applyFill="1" applyBorder="1" applyAlignment="1"/>
    <xf numFmtId="3" fontId="8" fillId="2" borderId="16" xfId="0" applyNumberFormat="1" applyFont="1" applyFill="1" applyBorder="1" applyAlignment="1"/>
    <xf numFmtId="3" fontId="8" fillId="2" borderId="47" xfId="0" applyNumberFormat="1" applyFont="1" applyFill="1" applyBorder="1" applyAlignment="1"/>
    <xf numFmtId="2" fontId="19" fillId="2" borderId="34" xfId="0" applyNumberFormat="1" applyFont="1" applyFill="1" applyBorder="1" applyAlignment="1">
      <alignment wrapText="1"/>
    </xf>
    <xf numFmtId="3" fontId="19" fillId="2" borderId="18" xfId="0" applyNumberFormat="1" applyFont="1" applyFill="1" applyBorder="1"/>
    <xf numFmtId="3" fontId="19" fillId="2" borderId="16" xfId="0" applyNumberFormat="1" applyFont="1" applyFill="1" applyBorder="1"/>
    <xf numFmtId="0" fontId="19" fillId="2" borderId="28" xfId="0" applyFont="1" applyFill="1" applyBorder="1" applyAlignment="1"/>
    <xf numFmtId="0" fontId="7" fillId="2" borderId="40" xfId="0" applyFont="1" applyFill="1" applyBorder="1" applyAlignment="1">
      <alignment horizontal="center" wrapText="1"/>
    </xf>
    <xf numFmtId="3" fontId="8" fillId="2" borderId="29" xfId="0" applyNumberFormat="1" applyFont="1" applyFill="1" applyBorder="1" applyAlignment="1"/>
    <xf numFmtId="3" fontId="8" fillId="2" borderId="40" xfId="0" applyNumberFormat="1" applyFont="1" applyFill="1" applyBorder="1" applyAlignment="1"/>
    <xf numFmtId="3" fontId="8" fillId="2" borderId="28" xfId="0" applyNumberFormat="1" applyFont="1" applyFill="1" applyBorder="1" applyAlignment="1"/>
    <xf numFmtId="3" fontId="8" fillId="2" borderId="48" xfId="0" applyNumberFormat="1" applyFont="1" applyFill="1" applyBorder="1" applyAlignment="1"/>
    <xf numFmtId="3" fontId="19" fillId="4" borderId="17" xfId="0" applyNumberFormat="1" applyFont="1" applyFill="1" applyBorder="1"/>
    <xf numFmtId="3" fontId="8" fillId="2" borderId="23" xfId="0" applyNumberFormat="1" applyFont="1" applyFill="1" applyBorder="1" applyAlignment="1"/>
    <xf numFmtId="3" fontId="8" fillId="2" borderId="27" xfId="0" applyNumberFormat="1" applyFont="1" applyFill="1" applyBorder="1" applyAlignment="1"/>
    <xf numFmtId="3" fontId="8" fillId="2" borderId="21" xfId="0" applyNumberFormat="1" applyFont="1" applyFill="1" applyBorder="1" applyAlignment="1"/>
    <xf numFmtId="3" fontId="8" fillId="2" borderId="26" xfId="0" applyNumberFormat="1" applyFont="1" applyFill="1" applyBorder="1" applyAlignment="1"/>
    <xf numFmtId="2" fontId="19" fillId="2" borderId="27" xfId="0" applyNumberFormat="1" applyFont="1" applyFill="1" applyBorder="1" applyAlignment="1">
      <alignment wrapText="1"/>
    </xf>
    <xf numFmtId="0" fontId="7" fillId="2" borderId="27" xfId="0" applyFont="1" applyFill="1" applyBorder="1" applyAlignment="1">
      <alignment horizontal="center" vertical="center" wrapText="1"/>
    </xf>
    <xf numFmtId="3" fontId="8" fillId="2" borderId="45" xfId="0" applyNumberFormat="1" applyFont="1" applyFill="1" applyBorder="1" applyAlignment="1">
      <alignment horizontal="center"/>
    </xf>
    <xf numFmtId="0" fontId="19" fillId="2" borderId="27" xfId="0" applyFont="1" applyFill="1" applyBorder="1" applyAlignment="1">
      <alignment horizontal="left" wrapText="1"/>
    </xf>
    <xf numFmtId="0" fontId="19" fillId="2" borderId="40" xfId="0" applyFont="1" applyFill="1" applyBorder="1" applyAlignment="1">
      <alignment wrapText="1"/>
    </xf>
    <xf numFmtId="0" fontId="19" fillId="2" borderId="11" xfId="0" applyFont="1" applyFill="1" applyBorder="1" applyAlignment="1"/>
    <xf numFmtId="3" fontId="8" fillId="3" borderId="15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0" fontId="19" fillId="2" borderId="20" xfId="0" applyFont="1" applyFill="1" applyBorder="1" applyAlignment="1"/>
    <xf numFmtId="0" fontId="8" fillId="2" borderId="34" xfId="0" applyFont="1" applyFill="1" applyBorder="1" applyAlignment="1">
      <alignment horizontal="center" wrapText="1"/>
    </xf>
    <xf numFmtId="3" fontId="8" fillId="2" borderId="34" xfId="0" applyNumberFormat="1" applyFont="1" applyFill="1" applyBorder="1" applyAlignment="1">
      <alignment horizontal="center"/>
    </xf>
    <xf numFmtId="3" fontId="8" fillId="2" borderId="17" xfId="0" applyNumberFormat="1" applyFont="1" applyFill="1" applyBorder="1"/>
    <xf numFmtId="3" fontId="8" fillId="2" borderId="34" xfId="0" applyNumberFormat="1" applyFont="1" applyFill="1" applyBorder="1"/>
    <xf numFmtId="3" fontId="8" fillId="2" borderId="16" xfId="0" applyNumberFormat="1" applyFont="1" applyFill="1" applyBorder="1"/>
    <xf numFmtId="3" fontId="8" fillId="2" borderId="24" xfId="0" applyNumberFormat="1" applyFont="1" applyFill="1" applyBorder="1"/>
    <xf numFmtId="3" fontId="8" fillId="2" borderId="25" xfId="0" applyNumberFormat="1" applyFont="1" applyFill="1" applyBorder="1"/>
    <xf numFmtId="3" fontId="8" fillId="3" borderId="4" xfId="0" applyNumberFormat="1" applyFont="1" applyFill="1" applyBorder="1" applyAlignment="1">
      <alignment horizontal="center"/>
    </xf>
    <xf numFmtId="0" fontId="19" fillId="2" borderId="35" xfId="0" applyFont="1" applyFill="1" applyBorder="1"/>
    <xf numFmtId="0" fontId="19" fillId="2" borderId="6" xfId="0" applyFont="1" applyFill="1" applyBorder="1" applyAlignment="1"/>
    <xf numFmtId="0" fontId="19" fillId="2" borderId="27" xfId="0" applyFont="1" applyFill="1" applyBorder="1" applyAlignment="1">
      <alignment horizontal="left" vertical="center" wrapText="1"/>
    </xf>
    <xf numFmtId="0" fontId="19" fillId="2" borderId="34" xfId="0" applyFont="1" applyFill="1" applyBorder="1" applyAlignment="1">
      <alignment horizontal="left" vertical="center" wrapText="1"/>
    </xf>
    <xf numFmtId="0" fontId="19" fillId="2" borderId="21" xfId="0" applyFont="1" applyFill="1" applyBorder="1"/>
    <xf numFmtId="0" fontId="19" fillId="2" borderId="16" xfId="0" applyFont="1" applyFill="1" applyBorder="1"/>
    <xf numFmtId="0" fontId="19" fillId="2" borderId="34" xfId="0" applyFont="1" applyFill="1" applyBorder="1" applyAlignment="1">
      <alignment vertical="center" wrapText="1"/>
    </xf>
    <xf numFmtId="0" fontId="19" fillId="2" borderId="27" xfId="0" applyFont="1" applyFill="1" applyBorder="1" applyAlignment="1">
      <alignment vertical="center" wrapText="1"/>
    </xf>
    <xf numFmtId="3" fontId="19" fillId="4" borderId="18" xfId="0" applyNumberFormat="1" applyFont="1" applyFill="1" applyBorder="1" applyAlignment="1"/>
    <xf numFmtId="0" fontId="19" fillId="2" borderId="19" xfId="0" applyFont="1" applyFill="1" applyBorder="1"/>
    <xf numFmtId="0" fontId="19" fillId="5" borderId="21" xfId="0" applyFont="1" applyFill="1" applyBorder="1" applyAlignment="1">
      <alignment wrapText="1"/>
    </xf>
    <xf numFmtId="0" fontId="19" fillId="4" borderId="27" xfId="0" applyFont="1" applyFill="1" applyBorder="1" applyAlignment="1">
      <alignment wrapText="1"/>
    </xf>
    <xf numFmtId="3" fontId="8" fillId="4" borderId="18" xfId="0" applyNumberFormat="1" applyFont="1" applyFill="1" applyBorder="1" applyAlignment="1"/>
    <xf numFmtId="0" fontId="19" fillId="2" borderId="34" xfId="0" applyFont="1" applyFill="1" applyBorder="1" applyAlignment="1">
      <alignment wrapText="1"/>
    </xf>
    <xf numFmtId="3" fontId="8" fillId="2" borderId="47" xfId="0" applyNumberFormat="1" applyFont="1" applyFill="1" applyBorder="1"/>
    <xf numFmtId="0" fontId="8" fillId="2" borderId="27" xfId="0" applyFont="1" applyFill="1" applyBorder="1"/>
    <xf numFmtId="3" fontId="19" fillId="4" borderId="23" xfId="0" applyNumberFormat="1" applyFont="1" applyFill="1" applyBorder="1" applyAlignment="1"/>
    <xf numFmtId="0" fontId="19" fillId="5" borderId="6" xfId="0" applyFont="1" applyFill="1" applyBorder="1" applyAlignment="1"/>
    <xf numFmtId="0" fontId="19" fillId="5" borderId="0" xfId="0" applyFont="1" applyFill="1" applyBorder="1" applyAlignment="1">
      <alignment wrapText="1"/>
    </xf>
    <xf numFmtId="0" fontId="19" fillId="2" borderId="21" xfId="0" applyFont="1" applyFill="1" applyBorder="1" applyAlignment="1">
      <alignment horizontal="left"/>
    </xf>
    <xf numFmtId="3" fontId="8" fillId="2" borderId="41" xfId="0" applyNumberFormat="1" applyFont="1" applyFill="1" applyBorder="1"/>
    <xf numFmtId="3" fontId="8" fillId="2" borderId="0" xfId="0" applyNumberFormat="1" applyFont="1" applyFill="1" applyBorder="1"/>
    <xf numFmtId="3" fontId="8" fillId="2" borderId="6" xfId="0" applyNumberFormat="1" applyFont="1" applyFill="1" applyBorder="1"/>
    <xf numFmtId="3" fontId="8" fillId="2" borderId="10" xfId="0" applyNumberFormat="1" applyFont="1" applyFill="1" applyBorder="1"/>
    <xf numFmtId="3" fontId="8" fillId="2" borderId="47" xfId="0" applyNumberFormat="1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 wrapText="1"/>
    </xf>
    <xf numFmtId="3" fontId="8" fillId="2" borderId="29" xfId="0" applyNumberFormat="1" applyFont="1" applyFill="1" applyBorder="1" applyAlignment="1">
      <alignment horizontal="center" wrapText="1"/>
    </xf>
    <xf numFmtId="3" fontId="8" fillId="2" borderId="40" xfId="0" applyNumberFormat="1" applyFont="1" applyFill="1" applyBorder="1" applyAlignment="1">
      <alignment horizontal="center" wrapText="1"/>
    </xf>
    <xf numFmtId="3" fontId="8" fillId="2" borderId="28" xfId="0" applyNumberFormat="1" applyFont="1" applyFill="1" applyBorder="1" applyAlignment="1">
      <alignment horizontal="center" wrapText="1"/>
    </xf>
    <xf numFmtId="3" fontId="8" fillId="2" borderId="48" xfId="0" applyNumberFormat="1" applyFont="1" applyFill="1" applyBorder="1" applyAlignment="1">
      <alignment horizontal="center" wrapText="1"/>
    </xf>
    <xf numFmtId="3" fontId="8" fillId="2" borderId="35" xfId="0" applyNumberFormat="1" applyFont="1" applyFill="1" applyBorder="1" applyAlignment="1">
      <alignment wrapText="1"/>
    </xf>
    <xf numFmtId="3" fontId="8" fillId="2" borderId="18" xfId="0" applyNumberFormat="1" applyFont="1" applyFill="1" applyBorder="1" applyAlignment="1">
      <alignment horizontal="center" wrapText="1"/>
    </xf>
    <xf numFmtId="3" fontId="8" fillId="2" borderId="19" xfId="0" applyNumberFormat="1" applyFont="1" applyFill="1" applyBorder="1" applyAlignment="1">
      <alignment horizontal="center" wrapText="1"/>
    </xf>
    <xf numFmtId="3" fontId="8" fillId="2" borderId="16" xfId="0" applyNumberFormat="1" applyFont="1" applyFill="1" applyBorder="1" applyAlignment="1">
      <alignment horizontal="center" wrapText="1"/>
    </xf>
    <xf numFmtId="3" fontId="8" fillId="2" borderId="47" xfId="0" applyNumberFormat="1" applyFont="1" applyFill="1" applyBorder="1" applyAlignment="1">
      <alignment horizontal="center" wrapText="1"/>
    </xf>
    <xf numFmtId="3" fontId="8" fillId="2" borderId="23" xfId="0" applyNumberFormat="1" applyFont="1" applyFill="1" applyBorder="1" applyAlignment="1">
      <alignment wrapText="1"/>
    </xf>
    <xf numFmtId="3" fontId="8" fillId="2" borderId="27" xfId="0" applyNumberFormat="1" applyFont="1" applyFill="1" applyBorder="1" applyAlignment="1">
      <alignment wrapText="1"/>
    </xf>
    <xf numFmtId="3" fontId="8" fillId="2" borderId="21" xfId="0" applyNumberFormat="1" applyFont="1" applyFill="1" applyBorder="1" applyAlignment="1">
      <alignment wrapText="1"/>
    </xf>
    <xf numFmtId="3" fontId="8" fillId="2" borderId="26" xfId="0" applyNumberFormat="1" applyFont="1" applyFill="1" applyBorder="1" applyAlignment="1">
      <alignment wrapText="1"/>
    </xf>
    <xf numFmtId="0" fontId="19" fillId="2" borderId="40" xfId="0" applyFont="1" applyFill="1" applyBorder="1" applyAlignment="1">
      <alignment horizontal="left" vertical="center" wrapText="1"/>
    </xf>
    <xf numFmtId="3" fontId="8" fillId="2" borderId="24" xfId="0" applyNumberFormat="1" applyFont="1" applyFill="1" applyBorder="1" applyAlignment="1">
      <alignment horizontal="center" wrapText="1"/>
    </xf>
    <xf numFmtId="3" fontId="8" fillId="2" borderId="25" xfId="0" applyNumberFormat="1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wrapText="1"/>
    </xf>
    <xf numFmtId="3" fontId="8" fillId="2" borderId="34" xfId="0" applyNumberFormat="1" applyFont="1" applyFill="1" applyBorder="1" applyAlignment="1">
      <alignment wrapText="1"/>
    </xf>
    <xf numFmtId="3" fontId="8" fillId="2" borderId="16" xfId="0" applyNumberFormat="1" applyFont="1" applyFill="1" applyBorder="1" applyAlignment="1">
      <alignment wrapText="1"/>
    </xf>
    <xf numFmtId="3" fontId="8" fillId="2" borderId="47" xfId="0" applyNumberFormat="1" applyFont="1" applyFill="1" applyBorder="1" applyAlignment="1">
      <alignment wrapText="1"/>
    </xf>
    <xf numFmtId="3" fontId="8" fillId="2" borderId="41" xfId="0" applyNumberFormat="1" applyFont="1" applyFill="1" applyBorder="1" applyAlignment="1">
      <alignment horizontal="right" wrapText="1"/>
    </xf>
    <xf numFmtId="3" fontId="8" fillId="2" borderId="0" xfId="0" applyNumberFormat="1" applyFont="1" applyFill="1" applyBorder="1" applyAlignment="1">
      <alignment horizontal="right" wrapText="1"/>
    </xf>
    <xf numFmtId="3" fontId="8" fillId="2" borderId="6" xfId="0" applyNumberFormat="1" applyFont="1" applyFill="1" applyBorder="1" applyAlignment="1">
      <alignment horizontal="right" wrapText="1"/>
    </xf>
    <xf numFmtId="3" fontId="8" fillId="2" borderId="10" xfId="0" applyNumberFormat="1" applyFont="1" applyFill="1" applyBorder="1" applyAlignment="1">
      <alignment horizontal="right" wrapText="1"/>
    </xf>
    <xf numFmtId="3" fontId="8" fillId="2" borderId="30" xfId="0" applyNumberFormat="1" applyFont="1" applyFill="1" applyBorder="1" applyAlignment="1">
      <alignment horizontal="center" wrapText="1"/>
    </xf>
    <xf numFmtId="3" fontId="8" fillId="2" borderId="31" xfId="0" applyNumberFormat="1" applyFont="1" applyFill="1" applyBorder="1" applyAlignment="1">
      <alignment horizontal="center" wrapText="1"/>
    </xf>
    <xf numFmtId="3" fontId="8" fillId="2" borderId="11" xfId="0" applyNumberFormat="1" applyFont="1" applyFill="1" applyBorder="1"/>
    <xf numFmtId="3" fontId="8" fillId="2" borderId="18" xfId="0" applyNumberFormat="1" applyFont="1" applyFill="1" applyBorder="1"/>
    <xf numFmtId="3" fontId="8" fillId="2" borderId="19" xfId="0" applyNumberFormat="1" applyFont="1" applyFill="1" applyBorder="1"/>
    <xf numFmtId="3" fontId="8" fillId="3" borderId="52" xfId="0" applyNumberFormat="1" applyFont="1" applyFill="1" applyBorder="1" applyAlignment="1">
      <alignment horizontal="center"/>
    </xf>
    <xf numFmtId="3" fontId="8" fillId="3" borderId="13" xfId="0" applyNumberFormat="1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 wrapText="1"/>
    </xf>
    <xf numFmtId="3" fontId="8" fillId="2" borderId="49" xfId="0" applyNumberFormat="1" applyFont="1" applyFill="1" applyBorder="1" applyAlignment="1">
      <alignment horizontal="center"/>
    </xf>
    <xf numFmtId="3" fontId="8" fillId="4" borderId="24" xfId="0" applyNumberFormat="1" applyFont="1" applyFill="1" applyBorder="1"/>
    <xf numFmtId="3" fontId="8" fillId="2" borderId="23" xfId="0" applyNumberFormat="1" applyFont="1" applyFill="1" applyBorder="1" applyAlignment="1">
      <alignment horizontal="right" wrapText="1"/>
    </xf>
    <xf numFmtId="0" fontId="19" fillId="5" borderId="16" xfId="0" applyFont="1" applyFill="1" applyBorder="1" applyAlignment="1"/>
    <xf numFmtId="3" fontId="8" fillId="2" borderId="17" xfId="0" applyNumberFormat="1" applyFont="1" applyFill="1" applyBorder="1" applyAlignment="1">
      <alignment horizontal="center" wrapText="1"/>
    </xf>
    <xf numFmtId="3" fontId="8" fillId="2" borderId="34" xfId="0" applyNumberFormat="1" applyFont="1" applyFill="1" applyBorder="1" applyAlignment="1">
      <alignment horizontal="center" wrapText="1"/>
    </xf>
    <xf numFmtId="3" fontId="8" fillId="4" borderId="21" xfId="0" applyNumberFormat="1" applyFont="1" applyFill="1" applyBorder="1" applyAlignment="1">
      <alignment horizontal="center" wrapText="1"/>
    </xf>
    <xf numFmtId="3" fontId="8" fillId="4" borderId="27" xfId="0" applyNumberFormat="1" applyFont="1" applyFill="1" applyBorder="1" applyAlignment="1">
      <alignment horizontal="right" wrapText="1"/>
    </xf>
    <xf numFmtId="3" fontId="8" fillId="4" borderId="21" xfId="0" applyNumberFormat="1" applyFont="1" applyFill="1" applyBorder="1" applyAlignment="1">
      <alignment horizontal="right" wrapText="1"/>
    </xf>
    <xf numFmtId="3" fontId="8" fillId="4" borderId="26" xfId="0" applyNumberFormat="1" applyFont="1" applyFill="1" applyBorder="1" applyAlignment="1">
      <alignment horizontal="right" wrapText="1"/>
    </xf>
    <xf numFmtId="3" fontId="8" fillId="2" borderId="27" xfId="0" applyNumberFormat="1" applyFont="1" applyFill="1" applyBorder="1" applyAlignment="1">
      <alignment horizontal="right" wrapText="1"/>
    </xf>
    <xf numFmtId="3" fontId="8" fillId="2" borderId="21" xfId="0" applyNumberFormat="1" applyFont="1" applyFill="1" applyBorder="1" applyAlignment="1">
      <alignment horizontal="right" wrapText="1"/>
    </xf>
    <xf numFmtId="3" fontId="8" fillId="2" borderId="26" xfId="0" applyNumberFormat="1" applyFont="1" applyFill="1" applyBorder="1" applyAlignment="1">
      <alignment horizontal="right" wrapText="1"/>
    </xf>
    <xf numFmtId="3" fontId="8" fillId="2" borderId="17" xfId="0" applyNumberFormat="1" applyFont="1" applyFill="1" applyBorder="1" applyAlignment="1">
      <alignment horizontal="right" wrapText="1"/>
    </xf>
    <xf numFmtId="3" fontId="8" fillId="2" borderId="34" xfId="0" applyNumberFormat="1" applyFont="1" applyFill="1" applyBorder="1" applyAlignment="1">
      <alignment horizontal="right" wrapText="1"/>
    </xf>
    <xf numFmtId="3" fontId="8" fillId="2" borderId="16" xfId="0" applyNumberFormat="1" applyFont="1" applyFill="1" applyBorder="1" applyAlignment="1">
      <alignment horizontal="right" wrapText="1"/>
    </xf>
    <xf numFmtId="3" fontId="8" fillId="2" borderId="47" xfId="0" applyNumberFormat="1" applyFont="1" applyFill="1" applyBorder="1" applyAlignment="1">
      <alignment horizontal="right" wrapText="1"/>
    </xf>
    <xf numFmtId="3" fontId="8" fillId="4" borderId="16" xfId="0" applyNumberFormat="1" applyFont="1" applyFill="1" applyBorder="1" applyAlignment="1">
      <alignment horizontal="right" wrapText="1"/>
    </xf>
    <xf numFmtId="0" fontId="19" fillId="2" borderId="45" xfId="0" applyFont="1" applyFill="1" applyBorder="1"/>
    <xf numFmtId="0" fontId="19" fillId="2" borderId="2" xfId="0" applyFont="1" applyFill="1" applyBorder="1" applyAlignment="1"/>
    <xf numFmtId="0" fontId="8" fillId="2" borderId="44" xfId="0" applyFont="1" applyFill="1" applyBorder="1" applyAlignment="1">
      <alignment horizontal="center" wrapText="1"/>
    </xf>
    <xf numFmtId="3" fontId="8" fillId="2" borderId="50" xfId="0" applyNumberFormat="1" applyFont="1" applyFill="1" applyBorder="1" applyAlignment="1">
      <alignment horizontal="center"/>
    </xf>
    <xf numFmtId="3" fontId="8" fillId="2" borderId="44" xfId="0" applyNumberFormat="1" applyFont="1" applyFill="1" applyBorder="1" applyAlignment="1">
      <alignment horizontal="center"/>
    </xf>
    <xf numFmtId="3" fontId="8" fillId="2" borderId="37" xfId="0" applyNumberFormat="1" applyFont="1" applyFill="1" applyBorder="1"/>
    <xf numFmtId="3" fontId="8" fillId="2" borderId="36" xfId="0" applyNumberFormat="1" applyFont="1" applyFill="1" applyBorder="1"/>
    <xf numFmtId="3" fontId="8" fillId="2" borderId="35" xfId="0" applyNumberFormat="1" applyFont="1" applyFill="1" applyBorder="1"/>
    <xf numFmtId="3" fontId="8" fillId="2" borderId="39" xfId="0" applyNumberFormat="1" applyFont="1" applyFill="1" applyBorder="1"/>
    <xf numFmtId="3" fontId="8" fillId="4" borderId="23" xfId="0" applyNumberFormat="1" applyFont="1" applyFill="1" applyBorder="1" applyAlignment="1">
      <alignment horizontal="right"/>
    </xf>
    <xf numFmtId="3" fontId="8" fillId="4" borderId="27" xfId="0" applyNumberFormat="1" applyFont="1" applyFill="1" applyBorder="1" applyAlignment="1">
      <alignment horizontal="right"/>
    </xf>
    <xf numFmtId="3" fontId="8" fillId="4" borderId="21" xfId="0" applyNumberFormat="1" applyFont="1" applyFill="1" applyBorder="1" applyAlignment="1">
      <alignment horizontal="right"/>
    </xf>
    <xf numFmtId="3" fontId="8" fillId="4" borderId="26" xfId="0" applyNumberFormat="1" applyFont="1" applyFill="1" applyBorder="1" applyAlignment="1">
      <alignment horizontal="right"/>
    </xf>
    <xf numFmtId="3" fontId="8" fillId="2" borderId="23" xfId="0" applyNumberFormat="1" applyFont="1" applyFill="1" applyBorder="1" applyAlignment="1">
      <alignment horizontal="right"/>
    </xf>
    <xf numFmtId="3" fontId="8" fillId="2" borderId="27" xfId="0" applyNumberFormat="1" applyFont="1" applyFill="1" applyBorder="1" applyAlignment="1">
      <alignment horizontal="right"/>
    </xf>
    <xf numFmtId="3" fontId="8" fillId="2" borderId="21" xfId="0" applyNumberFormat="1" applyFont="1" applyFill="1" applyBorder="1" applyAlignment="1">
      <alignment horizontal="right"/>
    </xf>
    <xf numFmtId="3" fontId="8" fillId="2" borderId="26" xfId="0" applyNumberFormat="1" applyFont="1" applyFill="1" applyBorder="1" applyAlignment="1">
      <alignment horizontal="right"/>
    </xf>
    <xf numFmtId="3" fontId="8" fillId="2" borderId="25" xfId="0" applyNumberFormat="1" applyFont="1" applyFill="1" applyBorder="1" applyAlignment="1">
      <alignment horizontal="center"/>
    </xf>
    <xf numFmtId="3" fontId="19" fillId="2" borderId="23" xfId="0" applyNumberFormat="1" applyFont="1" applyFill="1" applyBorder="1" applyAlignment="1">
      <alignment horizontal="center" wrapText="1"/>
    </xf>
    <xf numFmtId="0" fontId="19" fillId="2" borderId="0" xfId="0" applyFont="1" applyFill="1" applyBorder="1"/>
    <xf numFmtId="0" fontId="26" fillId="0" borderId="0" xfId="0" applyFont="1"/>
    <xf numFmtId="0" fontId="8" fillId="2" borderId="27" xfId="0" applyFont="1" applyFill="1" applyBorder="1" applyAlignment="1">
      <alignment wrapText="1"/>
    </xf>
    <xf numFmtId="3" fontId="22" fillId="2" borderId="23" xfId="0" applyNumberFormat="1" applyFont="1" applyFill="1" applyBorder="1"/>
    <xf numFmtId="3" fontId="8" fillId="4" borderId="23" xfId="0" applyNumberFormat="1" applyFont="1" applyFill="1" applyBorder="1"/>
    <xf numFmtId="3" fontId="8" fillId="2" borderId="38" xfId="0" applyNumberFormat="1" applyFont="1" applyFill="1" applyBorder="1"/>
    <xf numFmtId="3" fontId="8" fillId="2" borderId="53" xfId="0" applyNumberFormat="1" applyFont="1" applyFill="1" applyBorder="1"/>
    <xf numFmtId="2" fontId="8" fillId="2" borderId="27" xfId="0" applyNumberFormat="1" applyFont="1" applyFill="1" applyBorder="1" applyAlignment="1">
      <alignment wrapText="1"/>
    </xf>
    <xf numFmtId="0" fontId="8" fillId="2" borderId="27" xfId="0" applyFont="1" applyFill="1" applyBorder="1" applyAlignment="1">
      <alignment horizontal="left" wrapText="1"/>
    </xf>
    <xf numFmtId="3" fontId="8" fillId="2" borderId="29" xfId="0" applyNumberFormat="1" applyFont="1" applyFill="1" applyBorder="1"/>
    <xf numFmtId="3" fontId="8" fillId="2" borderId="40" xfId="0" applyNumberFormat="1" applyFont="1" applyFill="1" applyBorder="1"/>
    <xf numFmtId="3" fontId="8" fillId="2" borderId="48" xfId="0" applyNumberFormat="1" applyFont="1" applyFill="1" applyBorder="1"/>
    <xf numFmtId="0" fontId="8" fillId="2" borderId="4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3" fontId="8" fillId="2" borderId="42" xfId="0" applyNumberFormat="1" applyFont="1" applyFill="1" applyBorder="1"/>
    <xf numFmtId="3" fontId="8" fillId="2" borderId="43" xfId="0" applyNumberFormat="1" applyFont="1" applyFill="1" applyBorder="1"/>
    <xf numFmtId="3" fontId="8" fillId="2" borderId="30" xfId="0" applyNumberFormat="1" applyFont="1" applyFill="1" applyBorder="1"/>
    <xf numFmtId="3" fontId="8" fillId="2" borderId="31" xfId="0" applyNumberFormat="1" applyFont="1" applyFill="1" applyBorder="1"/>
    <xf numFmtId="3" fontId="8" fillId="2" borderId="28" xfId="0" applyNumberFormat="1" applyFont="1" applyFill="1" applyBorder="1"/>
    <xf numFmtId="0" fontId="8" fillId="2" borderId="35" xfId="0" applyFont="1" applyFill="1" applyBorder="1"/>
    <xf numFmtId="0" fontId="8" fillId="2" borderId="36" xfId="0" applyFont="1" applyFill="1" applyBorder="1" applyAlignment="1">
      <alignment wrapText="1"/>
    </xf>
    <xf numFmtId="0" fontId="8" fillId="2" borderId="39" xfId="0" applyFont="1" applyFill="1" applyBorder="1"/>
    <xf numFmtId="0" fontId="8" fillId="4" borderId="47" xfId="0" applyFont="1" applyFill="1" applyBorder="1"/>
    <xf numFmtId="0" fontId="8" fillId="2" borderId="26" xfId="0" applyFont="1" applyFill="1" applyBorder="1"/>
    <xf numFmtId="0" fontId="8" fillId="2" borderId="34" xfId="0" applyFont="1" applyFill="1" applyBorder="1"/>
    <xf numFmtId="0" fontId="8" fillId="2" borderId="47" xfId="0" applyFont="1" applyFill="1" applyBorder="1"/>
    <xf numFmtId="3" fontId="8" fillId="2" borderId="30" xfId="0" applyNumberFormat="1" applyFont="1" applyFill="1" applyBorder="1" applyAlignment="1"/>
    <xf numFmtId="3" fontId="8" fillId="2" borderId="38" xfId="0" applyNumberFormat="1" applyFont="1" applyFill="1" applyBorder="1" applyAlignment="1"/>
    <xf numFmtId="3" fontId="8" fillId="2" borderId="35" xfId="0" applyNumberFormat="1" applyFont="1" applyFill="1" applyBorder="1" applyAlignment="1"/>
    <xf numFmtId="3" fontId="8" fillId="2" borderId="18" xfId="0" applyNumberFormat="1" applyFont="1" applyFill="1" applyBorder="1" applyAlignment="1"/>
    <xf numFmtId="0" fontId="8" fillId="2" borderId="19" xfId="0" applyFont="1" applyFill="1" applyBorder="1"/>
    <xf numFmtId="0" fontId="8" fillId="5" borderId="21" xfId="0" applyFont="1" applyFill="1" applyBorder="1" applyAlignment="1">
      <alignment wrapText="1"/>
    </xf>
    <xf numFmtId="0" fontId="8" fillId="4" borderId="27" xfId="0" applyFont="1" applyFill="1" applyBorder="1" applyAlignment="1">
      <alignment wrapText="1"/>
    </xf>
    <xf numFmtId="0" fontId="8" fillId="2" borderId="34" xfId="0" applyFont="1" applyFill="1" applyBorder="1" applyAlignment="1">
      <alignment wrapText="1"/>
    </xf>
    <xf numFmtId="3" fontId="8" fillId="2" borderId="41" xfId="0" applyNumberFormat="1" applyFont="1" applyFill="1" applyBorder="1" applyAlignment="1"/>
    <xf numFmtId="3" fontId="8" fillId="2" borderId="6" xfId="0" applyNumberFormat="1" applyFont="1" applyFill="1" applyBorder="1" applyAlignment="1"/>
    <xf numFmtId="0" fontId="8" fillId="2" borderId="10" xfId="0" applyFont="1" applyFill="1" applyBorder="1"/>
    <xf numFmtId="3" fontId="8" fillId="2" borderId="18" xfId="0" applyNumberFormat="1" applyFont="1" applyFill="1" applyBorder="1" applyAlignment="1">
      <alignment wrapText="1"/>
    </xf>
    <xf numFmtId="3" fontId="8" fillId="2" borderId="18" xfId="0" applyNumberFormat="1" applyFont="1" applyFill="1" applyBorder="1" applyAlignment="1">
      <alignment horizontal="right" wrapText="1"/>
    </xf>
    <xf numFmtId="3" fontId="8" fillId="4" borderId="23" xfId="0" applyNumberFormat="1" applyFont="1" applyFill="1" applyBorder="1" applyAlignment="1">
      <alignment wrapText="1"/>
    </xf>
    <xf numFmtId="3" fontId="8" fillId="4" borderId="29" xfId="0" applyNumberFormat="1" applyFont="1" applyFill="1" applyBorder="1" applyAlignment="1">
      <alignment horizontal="right" wrapText="1"/>
    </xf>
    <xf numFmtId="3" fontId="8" fillId="2" borderId="24" xfId="0" applyNumberFormat="1" applyFont="1" applyFill="1" applyBorder="1" applyAlignment="1">
      <alignment wrapText="1"/>
    </xf>
    <xf numFmtId="3" fontId="8" fillId="2" borderId="24" xfId="0" applyNumberFormat="1" applyFont="1" applyFill="1" applyBorder="1" applyAlignment="1">
      <alignment horizontal="right" wrapText="1"/>
    </xf>
    <xf numFmtId="0" fontId="8" fillId="2" borderId="40" xfId="0" applyFont="1" applyFill="1" applyBorder="1" applyAlignment="1">
      <alignment horizontal="left" wrapText="1"/>
    </xf>
    <xf numFmtId="3" fontId="8" fillId="2" borderId="30" xfId="0" applyNumberFormat="1" applyFont="1" applyFill="1" applyBorder="1" applyAlignment="1">
      <alignment horizontal="right" wrapText="1"/>
    </xf>
    <xf numFmtId="3" fontId="8" fillId="2" borderId="24" xfId="0" applyNumberFormat="1" applyFont="1" applyFill="1" applyBorder="1" applyAlignment="1"/>
    <xf numFmtId="3" fontId="8" fillId="4" borderId="24" xfId="0" applyNumberFormat="1" applyFont="1" applyFill="1" applyBorder="1" applyAlignment="1"/>
    <xf numFmtId="3" fontId="8" fillId="2" borderId="25" xfId="0" applyNumberFormat="1" applyFont="1" applyFill="1" applyBorder="1" applyAlignment="1"/>
    <xf numFmtId="3" fontId="8" fillId="2" borderId="53" xfId="0" applyNumberFormat="1" applyFont="1" applyFill="1" applyBorder="1" applyAlignment="1"/>
    <xf numFmtId="3" fontId="8" fillId="2" borderId="39" xfId="0" applyNumberFormat="1" applyFont="1" applyFill="1" applyBorder="1" applyAlignment="1"/>
    <xf numFmtId="3" fontId="8" fillId="2" borderId="42" xfId="0" applyNumberFormat="1" applyFont="1" applyFill="1" applyBorder="1" applyAlignment="1"/>
    <xf numFmtId="3" fontId="8" fillId="4" borderId="42" xfId="0" applyNumberFormat="1" applyFont="1" applyFill="1" applyBorder="1" applyAlignment="1"/>
    <xf numFmtId="3" fontId="8" fillId="2" borderId="43" xfId="0" applyNumberFormat="1" applyFont="1" applyFill="1" applyBorder="1" applyAlignment="1"/>
    <xf numFmtId="3" fontId="8" fillId="2" borderId="10" xfId="0" applyNumberFormat="1" applyFont="1" applyFill="1" applyBorder="1" applyAlignment="1"/>
    <xf numFmtId="3" fontId="8" fillId="4" borderId="24" xfId="0" applyNumberFormat="1" applyFont="1" applyFill="1" applyBorder="1" applyAlignment="1">
      <alignment wrapText="1"/>
    </xf>
    <xf numFmtId="3" fontId="8" fillId="4" borderId="17" xfId="0" applyNumberFormat="1" applyFont="1" applyFill="1" applyBorder="1" applyAlignment="1">
      <alignment horizontal="right" wrapText="1"/>
    </xf>
    <xf numFmtId="3" fontId="8" fillId="4" borderId="17" xfId="0" applyNumberFormat="1" applyFont="1" applyFill="1" applyBorder="1" applyAlignment="1">
      <alignment wrapText="1"/>
    </xf>
    <xf numFmtId="3" fontId="8" fillId="2" borderId="19" xfId="0" applyNumberFormat="1" applyFont="1" applyFill="1" applyBorder="1" applyAlignment="1">
      <alignment wrapText="1"/>
    </xf>
    <xf numFmtId="3" fontId="8" fillId="2" borderId="25" xfId="0" applyNumberFormat="1" applyFont="1" applyFill="1" applyBorder="1" applyAlignment="1">
      <alignment wrapText="1"/>
    </xf>
    <xf numFmtId="3" fontId="8" fillId="2" borderId="48" xfId="0" applyNumberFormat="1" applyFont="1" applyFill="1" applyBorder="1" applyAlignment="1">
      <alignment wrapText="1"/>
    </xf>
    <xf numFmtId="3" fontId="8" fillId="2" borderId="30" xfId="0" applyNumberFormat="1" applyFont="1" applyFill="1" applyBorder="1" applyAlignment="1">
      <alignment wrapText="1"/>
    </xf>
    <xf numFmtId="0" fontId="8" fillId="5" borderId="23" xfId="0" applyFont="1" applyFill="1" applyBorder="1" applyAlignment="1">
      <alignment wrapText="1"/>
    </xf>
    <xf numFmtId="0" fontId="8" fillId="5" borderId="23" xfId="0" applyFont="1" applyFill="1" applyBorder="1" applyAlignment="1"/>
    <xf numFmtId="0" fontId="8" fillId="5" borderId="27" xfId="0" applyFont="1" applyFill="1" applyBorder="1" applyAlignment="1"/>
    <xf numFmtId="0" fontId="8" fillId="5" borderId="26" xfId="0" applyFont="1" applyFill="1" applyBorder="1" applyAlignment="1"/>
    <xf numFmtId="0" fontId="8" fillId="5" borderId="17" xfId="0" applyFont="1" applyFill="1" applyBorder="1" applyAlignment="1">
      <alignment wrapText="1"/>
    </xf>
    <xf numFmtId="0" fontId="8" fillId="5" borderId="17" xfId="0" applyFont="1" applyFill="1" applyBorder="1" applyAlignment="1"/>
    <xf numFmtId="0" fontId="8" fillId="5" borderId="34" xfId="0" applyFont="1" applyFill="1" applyBorder="1" applyAlignment="1"/>
    <xf numFmtId="0" fontId="8" fillId="5" borderId="16" xfId="0" applyFont="1" applyFill="1" applyBorder="1" applyAlignment="1">
      <alignment wrapText="1"/>
    </xf>
    <xf numFmtId="0" fontId="8" fillId="5" borderId="47" xfId="0" applyFont="1" applyFill="1" applyBorder="1" applyAlignment="1"/>
    <xf numFmtId="3" fontId="8" fillId="4" borderId="27" xfId="0" applyNumberFormat="1" applyFont="1" applyFill="1" applyBorder="1"/>
    <xf numFmtId="0" fontId="22" fillId="5" borderId="24" xfId="0" applyFont="1" applyFill="1" applyBorder="1" applyAlignment="1">
      <alignment vertical="center" wrapText="1"/>
    </xf>
    <xf numFmtId="0" fontId="22" fillId="5" borderId="24" xfId="0" applyFont="1" applyFill="1" applyBorder="1" applyAlignment="1"/>
    <xf numFmtId="0" fontId="22" fillId="5" borderId="25" xfId="0" applyFont="1" applyFill="1" applyBorder="1" applyAlignment="1"/>
    <xf numFmtId="0" fontId="22" fillId="5" borderId="21" xfId="0" applyFont="1" applyFill="1" applyBorder="1" applyAlignment="1">
      <alignment vertical="center" wrapText="1"/>
    </xf>
    <xf numFmtId="0" fontId="22" fillId="5" borderId="26" xfId="0" applyFont="1" applyFill="1" applyBorder="1" applyAlignment="1"/>
    <xf numFmtId="3" fontId="8" fillId="2" borderId="24" xfId="0" applyNumberFormat="1" applyFont="1" applyFill="1" applyBorder="1" applyAlignment="1">
      <alignment horizontal="right"/>
    </xf>
    <xf numFmtId="3" fontId="8" fillId="2" borderId="31" xfId="0" applyNumberFormat="1" applyFont="1" applyFill="1" applyBorder="1" applyAlignment="1"/>
    <xf numFmtId="0" fontId="8" fillId="2" borderId="37" xfId="0" applyFont="1" applyFill="1" applyBorder="1"/>
    <xf numFmtId="0" fontId="8" fillId="2" borderId="36" xfId="0" applyFont="1" applyFill="1" applyBorder="1"/>
    <xf numFmtId="3" fontId="8" fillId="4" borderId="17" xfId="0" applyNumberFormat="1" applyFont="1" applyFill="1" applyBorder="1" applyAlignment="1">
      <alignment horizontal="right"/>
    </xf>
    <xf numFmtId="3" fontId="8" fillId="4" borderId="29" xfId="0" applyNumberFormat="1" applyFont="1" applyFill="1" applyBorder="1" applyAlignment="1">
      <alignment horizontal="right"/>
    </xf>
    <xf numFmtId="3" fontId="8" fillId="4" borderId="41" xfId="0" applyNumberFormat="1" applyFont="1" applyFill="1" applyBorder="1" applyAlignment="1">
      <alignment horizontal="right"/>
    </xf>
    <xf numFmtId="3" fontId="8" fillId="4" borderId="41" xfId="0" applyNumberFormat="1" applyFont="1" applyFill="1" applyBorder="1" applyAlignment="1">
      <alignment horizontal="right" wrapText="1"/>
    </xf>
    <xf numFmtId="4" fontId="8" fillId="4" borderId="37" xfId="0" applyNumberFormat="1" applyFont="1" applyFill="1" applyBorder="1" applyAlignment="1">
      <alignment horizontal="right"/>
    </xf>
    <xf numFmtId="3" fontId="8" fillId="4" borderId="45" xfId="0" applyNumberFormat="1" applyFont="1" applyFill="1" applyBorder="1" applyAlignment="1">
      <alignment horizontal="center"/>
    </xf>
    <xf numFmtId="0" fontId="8" fillId="5" borderId="23" xfId="0" applyFont="1" applyFill="1" applyBorder="1" applyAlignment="1">
      <alignment horizontal="right"/>
    </xf>
    <xf numFmtId="0" fontId="8" fillId="4" borderId="37" xfId="0" applyFont="1" applyFill="1" applyBorder="1" applyAlignment="1">
      <alignment horizontal="right"/>
    </xf>
    <xf numFmtId="0" fontId="14" fillId="2" borderId="0" xfId="0" applyFont="1" applyFill="1" applyBorder="1"/>
    <xf numFmtId="0" fontId="2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0" fillId="0" borderId="0" xfId="0" applyFont="1"/>
    <xf numFmtId="3" fontId="8" fillId="4" borderId="17" xfId="0" applyNumberFormat="1" applyFont="1" applyFill="1" applyBorder="1" applyAlignment="1">
      <alignment horizontal="center"/>
    </xf>
    <xf numFmtId="0" fontId="23" fillId="2" borderId="16" xfId="0" applyFont="1" applyFill="1" applyBorder="1" applyAlignment="1"/>
    <xf numFmtId="3" fontId="19" fillId="4" borderId="27" xfId="0" applyNumberFormat="1" applyFont="1" applyFill="1" applyBorder="1" applyAlignment="1"/>
    <xf numFmtId="3" fontId="8" fillId="4" borderId="29" xfId="0" applyNumberFormat="1" applyFont="1" applyFill="1" applyBorder="1" applyAlignment="1">
      <alignment horizontal="center" wrapText="1"/>
    </xf>
    <xf numFmtId="3" fontId="8" fillId="2" borderId="45" xfId="0" applyNumberFormat="1" applyFont="1" applyFill="1" applyBorder="1" applyAlignment="1">
      <alignment horizontal="right"/>
    </xf>
    <xf numFmtId="3" fontId="19" fillId="2" borderId="17" xfId="0" applyNumberFormat="1" applyFont="1" applyFill="1" applyBorder="1"/>
    <xf numFmtId="3" fontId="8" fillId="4" borderId="34" xfId="0" applyNumberFormat="1" applyFont="1" applyFill="1" applyBorder="1" applyAlignment="1">
      <alignment horizontal="center"/>
    </xf>
    <xf numFmtId="3" fontId="19" fillId="2" borderId="27" xfId="0" applyNumberFormat="1" applyFont="1" applyFill="1" applyBorder="1" applyAlignment="1">
      <alignment horizontal="center" wrapText="1"/>
    </xf>
    <xf numFmtId="0" fontId="19" fillId="2" borderId="40" xfId="0" applyFont="1" applyFill="1" applyBorder="1" applyAlignment="1">
      <alignment horizontal="justify" wrapText="1"/>
    </xf>
    <xf numFmtId="3" fontId="19" fillId="4" borderId="30" xfId="0" applyNumberFormat="1" applyFont="1" applyFill="1" applyBorder="1" applyAlignment="1">
      <alignment wrapText="1"/>
    </xf>
    <xf numFmtId="3" fontId="19" fillId="4" borderId="23" xfId="0" applyNumberFormat="1" applyFont="1" applyFill="1" applyBorder="1"/>
    <xf numFmtId="3" fontId="19" fillId="4" borderId="25" xfId="0" applyNumberFormat="1" applyFont="1" applyFill="1" applyBorder="1" applyAlignment="1"/>
    <xf numFmtId="3" fontId="7" fillId="2" borderId="23" xfId="0" applyNumberFormat="1" applyFont="1" applyFill="1" applyBorder="1" applyAlignment="1">
      <alignment horizontal="right"/>
    </xf>
    <xf numFmtId="0" fontId="7" fillId="2" borderId="27" xfId="1" applyFont="1" applyFill="1" applyBorder="1" applyAlignment="1">
      <alignment horizontal="center" wrapText="1"/>
    </xf>
    <xf numFmtId="3" fontId="19" fillId="4" borderId="18" xfId="0" applyNumberFormat="1" applyFont="1" applyFill="1" applyBorder="1"/>
    <xf numFmtId="3" fontId="19" fillId="4" borderId="24" xfId="0" applyNumberFormat="1" applyFont="1" applyFill="1" applyBorder="1" applyAlignment="1">
      <alignment horizontal="right" wrapText="1"/>
    </xf>
    <xf numFmtId="3" fontId="8" fillId="4" borderId="50" xfId="0" applyNumberFormat="1" applyFont="1" applyFill="1" applyBorder="1" applyAlignment="1">
      <alignment horizontal="center"/>
    </xf>
    <xf numFmtId="3" fontId="8" fillId="4" borderId="23" xfId="0" applyNumberFormat="1" applyFont="1" applyFill="1" applyBorder="1" applyAlignment="1">
      <alignment horizontal="center" wrapText="1"/>
    </xf>
    <xf numFmtId="0" fontId="7" fillId="5" borderId="23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wrapText="1"/>
    </xf>
    <xf numFmtId="0" fontId="19" fillId="2" borderId="34" xfId="0" applyFont="1" applyFill="1" applyBorder="1" applyAlignment="1">
      <alignment horizontal="left" wrapText="1"/>
    </xf>
    <xf numFmtId="3" fontId="19" fillId="4" borderId="17" xfId="0" applyNumberFormat="1" applyFont="1" applyFill="1" applyBorder="1" applyAlignment="1">
      <alignment wrapText="1"/>
    </xf>
    <xf numFmtId="3" fontId="19" fillId="4" borderId="24" xfId="0" applyNumberFormat="1" applyFont="1" applyFill="1" applyBorder="1" applyAlignment="1">
      <alignment wrapText="1"/>
    </xf>
    <xf numFmtId="3" fontId="19" fillId="4" borderId="23" xfId="0" applyNumberFormat="1" applyFont="1" applyFill="1" applyBorder="1" applyAlignment="1">
      <alignment wrapText="1"/>
    </xf>
    <xf numFmtId="3" fontId="19" fillId="2" borderId="18" xfId="0" applyNumberFormat="1" applyFont="1" applyFill="1" applyBorder="1" applyAlignment="1">
      <alignment horizontal="right"/>
    </xf>
    <xf numFmtId="3" fontId="19" fillId="2" borderId="17" xfId="0" applyNumberFormat="1" applyFont="1" applyFill="1" applyBorder="1" applyAlignment="1">
      <alignment horizontal="right" wrapText="1"/>
    </xf>
    <xf numFmtId="3" fontId="19" fillId="2" borderId="18" xfId="0" applyNumberFormat="1" applyFont="1" applyFill="1" applyBorder="1" applyAlignment="1">
      <alignment wrapText="1"/>
    </xf>
    <xf numFmtId="3" fontId="19" fillId="2" borderId="18" xfId="0" applyNumberFormat="1" applyFont="1" applyFill="1" applyBorder="1" applyAlignment="1">
      <alignment horizontal="center" wrapText="1"/>
    </xf>
    <xf numFmtId="3" fontId="19" fillId="2" borderId="24" xfId="0" applyNumberFormat="1" applyFont="1" applyFill="1" applyBorder="1" applyAlignment="1">
      <alignment wrapText="1"/>
    </xf>
    <xf numFmtId="3" fontId="19" fillId="2" borderId="24" xfId="0" applyNumberFormat="1" applyFont="1" applyFill="1" applyBorder="1" applyAlignment="1">
      <alignment horizontal="center" wrapText="1"/>
    </xf>
    <xf numFmtId="3" fontId="19" fillId="2" borderId="25" xfId="0" applyNumberFormat="1" applyFont="1" applyFill="1" applyBorder="1" applyAlignment="1">
      <alignment wrapText="1"/>
    </xf>
    <xf numFmtId="3" fontId="19" fillId="4" borderId="29" xfId="0" applyNumberFormat="1" applyFont="1" applyFill="1" applyBorder="1" applyAlignment="1">
      <alignment wrapText="1"/>
    </xf>
    <xf numFmtId="3" fontId="19" fillId="2" borderId="29" xfId="0" applyNumberFormat="1" applyFont="1" applyFill="1" applyBorder="1" applyAlignment="1">
      <alignment wrapText="1"/>
    </xf>
    <xf numFmtId="3" fontId="19" fillId="2" borderId="29" xfId="0" applyNumberFormat="1" applyFont="1" applyFill="1" applyBorder="1" applyAlignment="1">
      <alignment horizontal="center" wrapText="1"/>
    </xf>
    <xf numFmtId="3" fontId="19" fillId="2" borderId="40" xfId="0" applyNumberFormat="1" applyFont="1" applyFill="1" applyBorder="1" applyAlignment="1">
      <alignment wrapText="1"/>
    </xf>
    <xf numFmtId="3" fontId="19" fillId="2" borderId="23" xfId="0" applyNumberFormat="1" applyFont="1" applyFill="1" applyBorder="1" applyAlignment="1">
      <alignment wrapText="1"/>
    </xf>
    <xf numFmtId="3" fontId="23" fillId="2" borderId="29" xfId="0" applyNumberFormat="1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vertical="center" wrapText="1"/>
    </xf>
    <xf numFmtId="3" fontId="8" fillId="4" borderId="27" xfId="0" applyNumberFormat="1" applyFont="1" applyFill="1" applyBorder="1" applyAlignment="1">
      <alignment horizontal="center" wrapText="1"/>
    </xf>
    <xf numFmtId="3" fontId="8" fillId="4" borderId="26" xfId="0" applyNumberFormat="1" applyFont="1" applyFill="1" applyBorder="1" applyAlignment="1">
      <alignment horizontal="center" wrapText="1"/>
    </xf>
    <xf numFmtId="3" fontId="19" fillId="2" borderId="25" xfId="0" applyNumberFormat="1" applyFont="1" applyFill="1" applyBorder="1"/>
    <xf numFmtId="3" fontId="19" fillId="2" borderId="23" xfId="0" applyNumberFormat="1" applyFont="1" applyFill="1" applyBorder="1" applyAlignment="1">
      <alignment horizontal="right" wrapText="1"/>
    </xf>
    <xf numFmtId="3" fontId="19" fillId="4" borderId="25" xfId="0" applyNumberFormat="1" applyFont="1" applyFill="1" applyBorder="1" applyAlignment="1">
      <alignment horizontal="center" wrapText="1"/>
    </xf>
    <xf numFmtId="3" fontId="19" fillId="2" borderId="17" xfId="0" applyNumberFormat="1" applyFont="1" applyFill="1" applyBorder="1" applyAlignment="1">
      <alignment horizontal="center" wrapText="1"/>
    </xf>
    <xf numFmtId="3" fontId="19" fillId="2" borderId="17" xfId="0" applyNumberFormat="1" applyFont="1" applyFill="1" applyBorder="1" applyAlignment="1">
      <alignment wrapText="1"/>
    </xf>
    <xf numFmtId="3" fontId="19" fillId="2" borderId="34" xfId="0" applyNumberFormat="1" applyFont="1" applyFill="1" applyBorder="1" applyAlignment="1">
      <alignment horizontal="center" wrapText="1"/>
    </xf>
    <xf numFmtId="2" fontId="19" fillId="5" borderId="34" xfId="0" applyNumberFormat="1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3" fontId="19" fillId="4" borderId="18" xfId="0" applyNumberFormat="1" applyFont="1" applyFill="1" applyBorder="1" applyAlignment="1">
      <alignment wrapText="1"/>
    </xf>
    <xf numFmtId="3" fontId="8" fillId="4" borderId="17" xfId="0" applyNumberFormat="1" applyFont="1" applyFill="1" applyBorder="1" applyAlignment="1">
      <alignment horizontal="center" wrapText="1"/>
    </xf>
    <xf numFmtId="0" fontId="19" fillId="4" borderId="21" xfId="0" applyFont="1" applyFill="1" applyBorder="1" applyAlignment="1"/>
    <xf numFmtId="3" fontId="19" fillId="4" borderId="30" xfId="0" applyNumberFormat="1" applyFont="1" applyFill="1" applyBorder="1"/>
    <xf numFmtId="3" fontId="19" fillId="4" borderId="19" xfId="0" applyNumberFormat="1" applyFont="1" applyFill="1" applyBorder="1" applyAlignment="1">
      <alignment horizontal="right" wrapText="1"/>
    </xf>
    <xf numFmtId="3" fontId="19" fillId="4" borderId="19" xfId="0" applyNumberFormat="1" applyFont="1" applyFill="1" applyBorder="1"/>
    <xf numFmtId="3" fontId="8" fillId="4" borderId="44" xfId="0" applyNumberFormat="1" applyFont="1" applyFill="1" applyBorder="1" applyAlignment="1">
      <alignment horizontal="center"/>
    </xf>
    <xf numFmtId="3" fontId="8" fillId="4" borderId="11" xfId="0" applyNumberFormat="1" applyFont="1" applyFill="1" applyBorder="1" applyAlignment="1">
      <alignment horizontal="center"/>
    </xf>
    <xf numFmtId="3" fontId="8" fillId="4" borderId="13" xfId="0" applyNumberFormat="1" applyFont="1" applyFill="1" applyBorder="1" applyAlignment="1">
      <alignment horizontal="center"/>
    </xf>
    <xf numFmtId="3" fontId="19" fillId="4" borderId="24" xfId="0" applyNumberFormat="1" applyFont="1" applyFill="1" applyBorder="1" applyAlignment="1"/>
    <xf numFmtId="0" fontId="8" fillId="2" borderId="25" xfId="0" applyFont="1" applyFill="1" applyBorder="1"/>
    <xf numFmtId="3" fontId="19" fillId="2" borderId="24" xfId="0" applyNumberFormat="1" applyFont="1" applyFill="1" applyBorder="1" applyAlignment="1"/>
    <xf numFmtId="3" fontId="19" fillId="4" borderId="27" xfId="0" applyNumberFormat="1" applyFont="1" applyFill="1" applyBorder="1"/>
    <xf numFmtId="3" fontId="19" fillId="4" borderId="29" xfId="0" applyNumberFormat="1" applyFont="1" applyFill="1" applyBorder="1"/>
    <xf numFmtId="3" fontId="8" fillId="2" borderId="61" xfId="0" applyNumberFormat="1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3" fontId="13" fillId="4" borderId="13" xfId="0" applyNumberFormat="1" applyFont="1" applyFill="1" applyBorder="1" applyAlignment="1">
      <alignment horizontal="center"/>
    </xf>
    <xf numFmtId="3" fontId="8" fillId="2" borderId="60" xfId="0" applyNumberFormat="1" applyFont="1" applyFill="1" applyBorder="1" applyAlignment="1">
      <alignment horizontal="center"/>
    </xf>
    <xf numFmtId="3" fontId="8" fillId="4" borderId="34" xfId="0" applyNumberFormat="1" applyFont="1" applyFill="1" applyBorder="1" applyAlignment="1">
      <alignment horizontal="right" wrapText="1"/>
    </xf>
    <xf numFmtId="3" fontId="8" fillId="4" borderId="23" xfId="0" applyNumberFormat="1" applyFont="1" applyFill="1" applyBorder="1" applyAlignment="1"/>
    <xf numFmtId="3" fontId="19" fillId="2" borderId="23" xfId="0" applyNumberFormat="1" applyFont="1" applyFill="1" applyBorder="1" applyAlignment="1"/>
    <xf numFmtId="3" fontId="8" fillId="4" borderId="17" xfId="0" applyNumberFormat="1" applyFont="1" applyFill="1" applyBorder="1" applyAlignment="1"/>
    <xf numFmtId="3" fontId="19" fillId="2" borderId="17" xfId="0" applyNumberFormat="1" applyFont="1" applyFill="1" applyBorder="1" applyAlignment="1"/>
    <xf numFmtId="0" fontId="27" fillId="0" borderId="27" xfId="0" applyFont="1" applyBorder="1"/>
    <xf numFmtId="0" fontId="18" fillId="0" borderId="6" xfId="0" applyFont="1" applyBorder="1"/>
    <xf numFmtId="0" fontId="17" fillId="2" borderId="2" xfId="0" applyFont="1" applyFill="1" applyBorder="1"/>
    <xf numFmtId="0" fontId="19" fillId="4" borderId="19" xfId="0" applyFont="1" applyFill="1" applyBorder="1"/>
    <xf numFmtId="3" fontId="19" fillId="4" borderId="41" xfId="0" applyNumberFormat="1" applyFont="1" applyFill="1" applyBorder="1"/>
    <xf numFmtId="3" fontId="8" fillId="4" borderId="18" xfId="0" applyNumberFormat="1" applyFont="1" applyFill="1" applyBorder="1"/>
    <xf numFmtId="3" fontId="8" fillId="4" borderId="41" xfId="0" applyNumberFormat="1" applyFont="1" applyFill="1" applyBorder="1"/>
    <xf numFmtId="3" fontId="8" fillId="4" borderId="24" xfId="0" applyNumberFormat="1" applyFont="1" applyFill="1" applyBorder="1" applyAlignment="1">
      <alignment horizontal="right"/>
    </xf>
    <xf numFmtId="0" fontId="19" fillId="5" borderId="41" xfId="0" applyFont="1" applyFill="1" applyBorder="1" applyAlignment="1">
      <alignment horizontal="right"/>
    </xf>
    <xf numFmtId="0" fontId="8" fillId="5" borderId="41" xfId="0" applyFont="1" applyFill="1" applyBorder="1" applyAlignment="1">
      <alignment wrapText="1"/>
    </xf>
    <xf numFmtId="0" fontId="8" fillId="5" borderId="41" xfId="0" applyFont="1" applyFill="1" applyBorder="1" applyAlignment="1"/>
    <xf numFmtId="0" fontId="8" fillId="5" borderId="0" xfId="0" applyFont="1" applyFill="1" applyBorder="1" applyAlignment="1"/>
    <xf numFmtId="0" fontId="8" fillId="5" borderId="6" xfId="0" applyFont="1" applyFill="1" applyBorder="1" applyAlignment="1">
      <alignment wrapText="1"/>
    </xf>
    <xf numFmtId="0" fontId="8" fillId="5" borderId="10" xfId="0" applyFont="1" applyFill="1" applyBorder="1" applyAlignment="1"/>
    <xf numFmtId="0" fontId="19" fillId="5" borderId="41" xfId="0" applyFont="1" applyFill="1" applyBorder="1" applyAlignment="1"/>
    <xf numFmtId="0" fontId="19" fillId="2" borderId="22" xfId="0" applyFont="1" applyFill="1" applyBorder="1"/>
    <xf numFmtId="0" fontId="19" fillId="2" borderId="22" xfId="0" applyFont="1" applyFill="1" applyBorder="1" applyAlignment="1"/>
    <xf numFmtId="0" fontId="19" fillId="2" borderId="56" xfId="0" applyFont="1" applyFill="1" applyBorder="1"/>
    <xf numFmtId="0" fontId="19" fillId="2" borderId="25" xfId="0" applyFont="1" applyFill="1" applyBorder="1" applyAlignment="1"/>
    <xf numFmtId="0" fontId="19" fillId="5" borderId="22" xfId="0" applyFont="1" applyFill="1" applyBorder="1" applyAlignment="1"/>
    <xf numFmtId="0" fontId="19" fillId="5" borderId="56" xfId="0" applyFont="1" applyFill="1" applyBorder="1" applyAlignment="1"/>
    <xf numFmtId="0" fontId="19" fillId="5" borderId="7" xfId="0" applyFont="1" applyFill="1" applyBorder="1" applyAlignment="1"/>
    <xf numFmtId="0" fontId="19" fillId="2" borderId="57" xfId="0" applyFont="1" applyFill="1" applyBorder="1"/>
    <xf numFmtId="0" fontId="19" fillId="5" borderId="22" xfId="0" applyFont="1" applyFill="1" applyBorder="1" applyAlignment="1">
      <alignment wrapText="1"/>
    </xf>
    <xf numFmtId="0" fontId="19" fillId="2" borderId="57" xfId="0" applyFont="1" applyFill="1" applyBorder="1" applyAlignment="1"/>
    <xf numFmtId="0" fontId="25" fillId="5" borderId="26" xfId="0" applyFont="1" applyFill="1" applyBorder="1" applyAlignment="1">
      <alignment horizontal="center" wrapText="1"/>
    </xf>
    <xf numFmtId="0" fontId="19" fillId="2" borderId="20" xfId="0" applyFont="1" applyFill="1" applyBorder="1" applyAlignment="1">
      <alignment wrapText="1"/>
    </xf>
    <xf numFmtId="0" fontId="19" fillId="2" borderId="21" xfId="0" applyFont="1" applyFill="1" applyBorder="1" applyAlignment="1">
      <alignment wrapText="1"/>
    </xf>
    <xf numFmtId="0" fontId="8" fillId="2" borderId="21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19" fillId="2" borderId="16" xfId="0" applyFont="1" applyFill="1" applyBorder="1" applyAlignment="1">
      <alignment wrapText="1"/>
    </xf>
    <xf numFmtId="0" fontId="19" fillId="5" borderId="16" xfId="0" applyFont="1" applyFill="1" applyBorder="1" applyAlignment="1">
      <alignment wrapText="1"/>
    </xf>
    <xf numFmtId="0" fontId="19" fillId="5" borderId="6" xfId="0" applyFont="1" applyFill="1" applyBorder="1" applyAlignment="1">
      <alignment wrapText="1"/>
    </xf>
    <xf numFmtId="0" fontId="7" fillId="2" borderId="35" xfId="0" applyFont="1" applyFill="1" applyBorder="1" applyAlignment="1">
      <alignment horizontal="center" wrapText="1"/>
    </xf>
    <xf numFmtId="2" fontId="8" fillId="2" borderId="16" xfId="0" applyNumberFormat="1" applyFont="1" applyFill="1" applyBorder="1" applyAlignment="1">
      <alignment wrapText="1"/>
    </xf>
    <xf numFmtId="0" fontId="8" fillId="2" borderId="21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wrapText="1"/>
    </xf>
    <xf numFmtId="3" fontId="8" fillId="2" borderId="25" xfId="0" applyNumberFormat="1" applyFont="1" applyFill="1" applyBorder="1" applyAlignment="1">
      <alignment horizontal="right"/>
    </xf>
    <xf numFmtId="3" fontId="8" fillId="4" borderId="34" xfId="0" applyNumberFormat="1" applyFont="1" applyFill="1" applyBorder="1" applyAlignment="1">
      <alignment horizontal="right"/>
    </xf>
    <xf numFmtId="3" fontId="8" fillId="2" borderId="20" xfId="0" applyNumberFormat="1" applyFont="1" applyFill="1" applyBorder="1"/>
    <xf numFmtId="3" fontId="8" fillId="4" borderId="16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 vertical="center" wrapText="1"/>
    </xf>
    <xf numFmtId="3" fontId="8" fillId="2" borderId="41" xfId="0" applyNumberFormat="1" applyFont="1" applyFill="1" applyBorder="1" applyAlignment="1">
      <alignment wrapText="1"/>
    </xf>
    <xf numFmtId="3" fontId="19" fillId="2" borderId="41" xfId="0" applyNumberFormat="1" applyFont="1" applyFill="1" applyBorder="1" applyAlignment="1">
      <alignment wrapText="1"/>
    </xf>
    <xf numFmtId="3" fontId="19" fillId="2" borderId="41" xfId="0" applyNumberFormat="1" applyFont="1" applyFill="1" applyBorder="1" applyAlignment="1">
      <alignment horizontal="center" wrapText="1"/>
    </xf>
    <xf numFmtId="3" fontId="8" fillId="2" borderId="0" xfId="0" applyNumberFormat="1" applyFont="1" applyFill="1" applyBorder="1" applyAlignment="1">
      <alignment horizontal="center" wrapText="1"/>
    </xf>
    <xf numFmtId="3" fontId="8" fillId="2" borderId="6" xfId="0" applyNumberFormat="1" applyFont="1" applyFill="1" applyBorder="1" applyAlignment="1">
      <alignment horizontal="center" wrapText="1"/>
    </xf>
    <xf numFmtId="3" fontId="8" fillId="2" borderId="10" xfId="0" applyNumberFormat="1" applyFont="1" applyFill="1" applyBorder="1" applyAlignment="1">
      <alignment horizontal="center" wrapText="1"/>
    </xf>
    <xf numFmtId="3" fontId="19" fillId="2" borderId="18" xfId="0" applyNumberFormat="1" applyFont="1" applyFill="1" applyBorder="1" applyAlignment="1">
      <alignment horizontal="right" wrapText="1"/>
    </xf>
    <xf numFmtId="3" fontId="19" fillId="4" borderId="18" xfId="0" applyNumberFormat="1" applyFont="1" applyFill="1" applyBorder="1" applyAlignment="1">
      <alignment horizontal="right" wrapText="1"/>
    </xf>
    <xf numFmtId="3" fontId="19" fillId="4" borderId="19" xfId="0" applyNumberFormat="1" applyFont="1" applyFill="1" applyBorder="1" applyAlignment="1">
      <alignment wrapText="1"/>
    </xf>
    <xf numFmtId="0" fontId="19" fillId="2" borderId="56" xfId="0" applyFont="1" applyFill="1" applyBorder="1" applyAlignment="1"/>
    <xf numFmtId="3" fontId="8" fillId="4" borderId="18" xfId="0" applyNumberFormat="1" applyFont="1" applyFill="1" applyBorder="1" applyAlignment="1">
      <alignment horizontal="right" wrapText="1"/>
    </xf>
    <xf numFmtId="3" fontId="8" fillId="2" borderId="58" xfId="0" applyNumberFormat="1" applyFont="1" applyFill="1" applyBorder="1" applyAlignment="1">
      <alignment horizontal="center"/>
    </xf>
    <xf numFmtId="0" fontId="0" fillId="0" borderId="0" xfId="0" applyAlignment="1"/>
    <xf numFmtId="0" fontId="19" fillId="2" borderId="56" xfId="0" applyFont="1" applyFill="1" applyBorder="1" applyAlignment="1">
      <alignment wrapText="1"/>
    </xf>
    <xf numFmtId="0" fontId="19" fillId="5" borderId="56" xfId="0" applyFont="1" applyFill="1" applyBorder="1" applyAlignment="1">
      <alignment wrapText="1"/>
    </xf>
    <xf numFmtId="0" fontId="19" fillId="2" borderId="7" xfId="0" applyFont="1" applyFill="1" applyBorder="1" applyAlignment="1"/>
    <xf numFmtId="0" fontId="19" fillId="2" borderId="54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8" fillId="2" borderId="56" xfId="0" applyFont="1" applyFill="1" applyBorder="1" applyAlignment="1">
      <alignment horizontal="left" vertical="center" wrapText="1"/>
    </xf>
    <xf numFmtId="0" fontId="8" fillId="2" borderId="57" xfId="0" applyFont="1" applyFill="1" applyBorder="1" applyAlignment="1">
      <alignment wrapText="1"/>
    </xf>
    <xf numFmtId="3" fontId="19" fillId="4" borderId="21" xfId="0" applyNumberFormat="1" applyFont="1" applyFill="1" applyBorder="1" applyAlignment="1">
      <alignment horizontal="right"/>
    </xf>
    <xf numFmtId="3" fontId="19" fillId="4" borderId="16" xfId="0" applyNumberFormat="1" applyFont="1" applyFill="1" applyBorder="1" applyAlignment="1">
      <alignment horizontal="right"/>
    </xf>
    <xf numFmtId="3" fontId="8" fillId="4" borderId="28" xfId="0" applyNumberFormat="1" applyFont="1" applyFill="1" applyBorder="1" applyAlignment="1">
      <alignment horizontal="right"/>
    </xf>
    <xf numFmtId="3" fontId="8" fillId="4" borderId="21" xfId="0" applyNumberFormat="1" applyFont="1" applyFill="1" applyBorder="1" applyAlignment="1"/>
    <xf numFmtId="3" fontId="19" fillId="4" borderId="28" xfId="0" applyNumberFormat="1" applyFont="1" applyFill="1" applyBorder="1" applyAlignment="1">
      <alignment horizontal="right"/>
    </xf>
    <xf numFmtId="3" fontId="8" fillId="4" borderId="6" xfId="0" applyNumberFormat="1" applyFont="1" applyFill="1" applyBorder="1" applyAlignment="1">
      <alignment horizontal="right"/>
    </xf>
    <xf numFmtId="3" fontId="8" fillId="4" borderId="16" xfId="0" applyNumberFormat="1" applyFont="1" applyFill="1" applyBorder="1" applyAlignment="1">
      <alignment horizontal="center"/>
    </xf>
    <xf numFmtId="3" fontId="19" fillId="4" borderId="6" xfId="0" applyNumberFormat="1" applyFont="1" applyFill="1" applyBorder="1" applyAlignment="1">
      <alignment horizontal="right"/>
    </xf>
    <xf numFmtId="4" fontId="8" fillId="4" borderId="35" xfId="0" applyNumberFormat="1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 horizontal="right"/>
    </xf>
    <xf numFmtId="0" fontId="19" fillId="5" borderId="21" xfId="0" applyFont="1" applyFill="1" applyBorder="1" applyAlignment="1">
      <alignment horizontal="right"/>
    </xf>
    <xf numFmtId="0" fontId="19" fillId="5" borderId="16" xfId="0" applyFont="1" applyFill="1" applyBorder="1" applyAlignment="1">
      <alignment horizontal="right"/>
    </xf>
    <xf numFmtId="0" fontId="19" fillId="2" borderId="54" xfId="0" applyFont="1" applyFill="1" applyBorder="1" applyAlignment="1"/>
    <xf numFmtId="3" fontId="19" fillId="4" borderId="26" xfId="0" applyNumberFormat="1" applyFont="1" applyFill="1" applyBorder="1" applyAlignment="1">
      <alignment horizontal="right"/>
    </xf>
    <xf numFmtId="3" fontId="8" fillId="4" borderId="48" xfId="0" applyNumberFormat="1" applyFont="1" applyFill="1" applyBorder="1" applyAlignment="1">
      <alignment horizontal="right"/>
    </xf>
    <xf numFmtId="0" fontId="8" fillId="2" borderId="2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wrapText="1"/>
    </xf>
    <xf numFmtId="0" fontId="19" fillId="2" borderId="27" xfId="0" applyFont="1" applyFill="1" applyBorder="1" applyAlignment="1">
      <alignment horizontal="justify" wrapText="1"/>
    </xf>
    <xf numFmtId="0" fontId="13" fillId="4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4" borderId="10" xfId="0" applyFont="1" applyFill="1" applyBorder="1" applyAlignment="1">
      <alignment horizontal="center" vertical="center"/>
    </xf>
    <xf numFmtId="3" fontId="13" fillId="4" borderId="13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wrapText="1"/>
    </xf>
    <xf numFmtId="0" fontId="13" fillId="5" borderId="0" xfId="0" applyFont="1" applyFill="1" applyAlignment="1">
      <alignment horizontal="right"/>
    </xf>
    <xf numFmtId="0" fontId="29" fillId="0" borderId="0" xfId="0" applyFont="1" applyAlignment="1"/>
    <xf numFmtId="3" fontId="8" fillId="4" borderId="26" xfId="0" applyNumberFormat="1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 wrapText="1"/>
    </xf>
    <xf numFmtId="2" fontId="19" fillId="5" borderId="16" xfId="0" applyNumberFormat="1" applyFont="1" applyFill="1" applyBorder="1" applyAlignment="1">
      <alignment wrapText="1"/>
    </xf>
    <xf numFmtId="2" fontId="19" fillId="5" borderId="21" xfId="0" applyNumberFormat="1" applyFont="1" applyFill="1" applyBorder="1" applyAlignment="1">
      <alignment wrapText="1"/>
    </xf>
    <xf numFmtId="0" fontId="7" fillId="4" borderId="21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19" fillId="5" borderId="57" xfId="0" applyFont="1" applyFill="1" applyBorder="1" applyAlignment="1"/>
    <xf numFmtId="2" fontId="19" fillId="5" borderId="35" xfId="0" applyNumberFormat="1" applyFont="1" applyFill="1" applyBorder="1" applyAlignment="1">
      <alignment wrapText="1"/>
    </xf>
    <xf numFmtId="3" fontId="19" fillId="4" borderId="35" xfId="0" applyNumberFormat="1" applyFont="1" applyFill="1" applyBorder="1" applyAlignment="1">
      <alignment horizontal="right"/>
    </xf>
    <xf numFmtId="0" fontId="30" fillId="2" borderId="0" xfId="0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>
      <alignment horizontal="right"/>
    </xf>
    <xf numFmtId="0" fontId="31" fillId="0" borderId="0" xfId="0" applyFont="1" applyFill="1" applyBorder="1"/>
    <xf numFmtId="0" fontId="33" fillId="2" borderId="0" xfId="0" applyFont="1" applyFill="1" applyBorder="1" applyAlignment="1" applyProtection="1">
      <alignment wrapText="1"/>
      <protection locked="0"/>
    </xf>
    <xf numFmtId="0" fontId="33" fillId="2" borderId="0" xfId="0" applyFont="1" applyFill="1" applyBorder="1"/>
    <xf numFmtId="0" fontId="34" fillId="0" borderId="0" xfId="0" applyFont="1" applyFill="1" applyBorder="1"/>
    <xf numFmtId="0" fontId="33" fillId="2" borderId="0" xfId="0" applyFont="1" applyFill="1" applyBorder="1" applyAlignment="1" applyProtection="1">
      <alignment horizontal="center" wrapText="1"/>
      <protection locked="0"/>
    </xf>
    <xf numFmtId="0" fontId="35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Border="1" applyAlignment="1" applyProtection="1">
      <protection locked="0"/>
    </xf>
    <xf numFmtId="0" fontId="35" fillId="2" borderId="0" xfId="0" applyFont="1" applyFill="1" applyBorder="1" applyAlignment="1" applyProtection="1">
      <alignment wrapText="1"/>
      <protection locked="0"/>
    </xf>
    <xf numFmtId="0" fontId="36" fillId="2" borderId="0" xfId="0" applyFont="1" applyFill="1" applyBorder="1" applyAlignment="1" applyProtection="1">
      <alignment horizontal="center" wrapText="1"/>
      <protection locked="0"/>
    </xf>
    <xf numFmtId="0" fontId="33" fillId="2" borderId="4" xfId="0" applyFont="1" applyFill="1" applyBorder="1" applyAlignment="1" applyProtection="1">
      <alignment wrapText="1"/>
      <protection locked="0"/>
    </xf>
    <xf numFmtId="0" fontId="32" fillId="2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5" fillId="2" borderId="62" xfId="0" applyFont="1" applyFill="1" applyBorder="1" applyAlignment="1" applyProtection="1">
      <alignment horizontal="center" vertical="center" wrapText="1"/>
      <protection locked="0"/>
    </xf>
    <xf numFmtId="0" fontId="35" fillId="2" borderId="63" xfId="0" applyFont="1" applyFill="1" applyBorder="1" applyAlignment="1" applyProtection="1">
      <alignment horizontal="center" vertical="center" wrapText="1"/>
      <protection locked="0"/>
    </xf>
    <xf numFmtId="0" fontId="33" fillId="2" borderId="64" xfId="0" applyFont="1" applyFill="1" applyBorder="1" applyAlignment="1" applyProtection="1">
      <alignment horizontal="center" vertical="center" wrapText="1"/>
      <protection locked="0"/>
    </xf>
    <xf numFmtId="0" fontId="33" fillId="2" borderId="65" xfId="0" applyFont="1" applyFill="1" applyBorder="1" applyAlignment="1" applyProtection="1">
      <alignment horizontal="center" vertical="center" wrapText="1"/>
      <protection locked="0"/>
    </xf>
    <xf numFmtId="0" fontId="33" fillId="2" borderId="66" xfId="0" applyFont="1" applyFill="1" applyBorder="1" applyAlignment="1" applyProtection="1">
      <alignment horizontal="centerContinuous" vertical="center" wrapText="1"/>
      <protection locked="0"/>
    </xf>
    <xf numFmtId="0" fontId="33" fillId="2" borderId="15" xfId="0" applyFont="1" applyFill="1" applyBorder="1" applyAlignment="1" applyProtection="1">
      <alignment horizontal="centerContinuous" vertical="center" wrapText="1"/>
      <protection locked="0"/>
    </xf>
    <xf numFmtId="0" fontId="33" fillId="2" borderId="3" xfId="0" applyFont="1" applyFill="1" applyBorder="1" applyAlignment="1" applyProtection="1">
      <alignment horizontal="centerContinuous" vertical="center" wrapText="1"/>
      <protection locked="0"/>
    </xf>
    <xf numFmtId="3" fontId="38" fillId="2" borderId="56" xfId="0" applyNumberFormat="1" applyFont="1" applyFill="1" applyBorder="1" applyAlignment="1" applyProtection="1">
      <alignment horizontal="right" vertical="center" wrapText="1"/>
      <protection locked="0"/>
    </xf>
    <xf numFmtId="0" fontId="38" fillId="2" borderId="20" xfId="0" applyFont="1" applyFill="1" applyBorder="1"/>
    <xf numFmtId="3" fontId="38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2" borderId="21" xfId="0" applyFont="1" applyFill="1" applyBorder="1"/>
    <xf numFmtId="3" fontId="38" fillId="2" borderId="22" xfId="0" applyNumberFormat="1" applyFont="1" applyFill="1" applyBorder="1" applyAlignment="1" applyProtection="1">
      <alignment horizontal="right" wrapText="1"/>
      <protection locked="0"/>
    </xf>
    <xf numFmtId="3" fontId="38" fillId="2" borderId="21" xfId="0" applyNumberFormat="1" applyFont="1" applyFill="1" applyBorder="1" applyProtection="1"/>
    <xf numFmtId="3" fontId="38" fillId="2" borderId="22" xfId="0" applyNumberFormat="1" applyFont="1" applyFill="1" applyBorder="1" applyProtection="1"/>
    <xf numFmtId="3" fontId="38" fillId="2" borderId="22" xfId="0" applyNumberFormat="1" applyFont="1" applyFill="1" applyBorder="1" applyAlignment="1" applyProtection="1">
      <alignment wrapText="1"/>
      <protection locked="0"/>
    </xf>
    <xf numFmtId="3" fontId="41" fillId="2" borderId="22" xfId="0" applyNumberFormat="1" applyFont="1" applyFill="1" applyBorder="1" applyAlignment="1" applyProtection="1">
      <alignment wrapText="1"/>
      <protection locked="0"/>
    </xf>
    <xf numFmtId="0" fontId="33" fillId="2" borderId="45" xfId="0" applyFont="1" applyFill="1" applyBorder="1" applyAlignment="1" applyProtection="1">
      <alignment wrapText="1"/>
      <protection locked="0"/>
    </xf>
    <xf numFmtId="2" fontId="42" fillId="2" borderId="34" xfId="0" applyNumberFormat="1" applyFont="1" applyFill="1" applyBorder="1" applyAlignment="1">
      <alignment wrapText="1"/>
    </xf>
    <xf numFmtId="0" fontId="33" fillId="2" borderId="25" xfId="0" applyFont="1" applyFill="1" applyBorder="1" applyAlignment="1" applyProtection="1">
      <alignment vertical="top" wrapText="1"/>
      <protection locked="0"/>
    </xf>
    <xf numFmtId="3" fontId="41" fillId="2" borderId="22" xfId="0" applyNumberFormat="1" applyFont="1" applyFill="1" applyBorder="1" applyAlignment="1" applyProtection="1">
      <alignment vertical="top" wrapText="1"/>
      <protection locked="0"/>
    </xf>
    <xf numFmtId="0" fontId="43" fillId="2" borderId="27" xfId="0" applyFont="1" applyFill="1" applyBorder="1" applyAlignment="1">
      <alignment vertical="center" wrapText="1"/>
    </xf>
    <xf numFmtId="0" fontId="33" fillId="2" borderId="25" xfId="0" applyFont="1" applyFill="1" applyBorder="1" applyAlignment="1" applyProtection="1">
      <alignment wrapText="1"/>
      <protection locked="0"/>
    </xf>
    <xf numFmtId="0" fontId="44" fillId="2" borderId="27" xfId="0" applyFont="1" applyFill="1" applyBorder="1" applyAlignment="1">
      <alignment horizontal="justify" vertical="center" wrapText="1"/>
    </xf>
    <xf numFmtId="0" fontId="43" fillId="2" borderId="27" xfId="0" applyFont="1" applyFill="1" applyBorder="1" applyAlignment="1">
      <alignment wrapText="1"/>
    </xf>
    <xf numFmtId="0" fontId="35" fillId="2" borderId="45" xfId="0" applyFont="1" applyFill="1" applyBorder="1" applyAlignment="1" applyProtection="1">
      <alignment wrapText="1"/>
      <protection locked="0"/>
    </xf>
    <xf numFmtId="0" fontId="42" fillId="2" borderId="22" xfId="0" applyFont="1" applyFill="1" applyBorder="1" applyAlignment="1">
      <alignment horizontal="left" vertical="center" wrapText="1"/>
    </xf>
    <xf numFmtId="3" fontId="41" fillId="2" borderId="21" xfId="0" applyNumberFormat="1" applyFont="1" applyFill="1" applyBorder="1" applyProtection="1"/>
    <xf numFmtId="0" fontId="42" fillId="2" borderId="40" xfId="0" applyFont="1" applyFill="1" applyBorder="1" applyAlignment="1">
      <alignment wrapText="1"/>
    </xf>
    <xf numFmtId="0" fontId="43" fillId="2" borderId="40" xfId="0" applyFont="1" applyFill="1" applyBorder="1" applyAlignment="1">
      <alignment horizontal="justify" wrapText="1"/>
    </xf>
    <xf numFmtId="0" fontId="33" fillId="2" borderId="64" xfId="0" applyFont="1" applyFill="1" applyBorder="1" applyAlignment="1" applyProtection="1">
      <alignment wrapText="1"/>
      <protection locked="0"/>
    </xf>
    <xf numFmtId="3" fontId="41" fillId="2" borderId="55" xfId="0" applyNumberFormat="1" applyFont="1" applyFill="1" applyBorder="1" applyAlignment="1" applyProtection="1">
      <alignment wrapText="1"/>
      <protection locked="0"/>
    </xf>
    <xf numFmtId="0" fontId="38" fillId="2" borderId="28" xfId="0" applyFont="1" applyFill="1" applyBorder="1"/>
    <xf numFmtId="3" fontId="38" fillId="2" borderId="20" xfId="0" applyNumberFormat="1" applyFont="1" applyFill="1" applyBorder="1" applyProtection="1"/>
    <xf numFmtId="0" fontId="45" fillId="2" borderId="25" xfId="0" applyFont="1" applyFill="1" applyBorder="1" applyAlignment="1" applyProtection="1">
      <alignment wrapText="1"/>
      <protection locked="0"/>
    </xf>
    <xf numFmtId="0" fontId="40" fillId="0" borderId="21" xfId="0" applyFont="1" applyFill="1" applyBorder="1"/>
    <xf numFmtId="0" fontId="33" fillId="2" borderId="68" xfId="0" applyFont="1" applyFill="1" applyBorder="1" applyAlignment="1" applyProtection="1">
      <alignment wrapText="1"/>
      <protection locked="0"/>
    </xf>
    <xf numFmtId="0" fontId="45" fillId="2" borderId="53" xfId="0" applyFont="1" applyFill="1" applyBorder="1" applyAlignment="1" applyProtection="1">
      <alignment wrapText="1"/>
      <protection locked="0"/>
    </xf>
    <xf numFmtId="3" fontId="41" fillId="2" borderId="57" xfId="0" applyNumberFormat="1" applyFont="1" applyFill="1" applyBorder="1" applyAlignment="1" applyProtection="1">
      <alignment wrapText="1"/>
      <protection locked="0"/>
    </xf>
    <xf numFmtId="0" fontId="40" fillId="0" borderId="35" xfId="0" applyFont="1" applyFill="1" applyBorder="1"/>
    <xf numFmtId="0" fontId="33" fillId="2" borderId="2" xfId="0" applyFont="1" applyFill="1" applyBorder="1" applyAlignment="1" applyProtection="1">
      <alignment horizontal="centerContinuous" vertical="center" wrapText="1"/>
      <protection locked="0"/>
    </xf>
    <xf numFmtId="0" fontId="39" fillId="0" borderId="20" xfId="0" applyFont="1" applyFill="1" applyBorder="1"/>
    <xf numFmtId="0" fontId="40" fillId="0" borderId="28" xfId="0" applyFont="1" applyFill="1" applyBorder="1"/>
    <xf numFmtId="0" fontId="30" fillId="2" borderId="0" xfId="0" applyFont="1" applyFill="1" applyBorder="1" applyAlignment="1" applyProtection="1">
      <alignment horizontal="right" wrapText="1"/>
      <protection locked="0"/>
    </xf>
    <xf numFmtId="0" fontId="10" fillId="2" borderId="0" xfId="0" applyFont="1" applyFill="1" applyBorder="1" applyAlignment="1">
      <alignment wrapText="1"/>
    </xf>
    <xf numFmtId="0" fontId="32" fillId="2" borderId="0" xfId="0" applyFont="1" applyFill="1" applyBorder="1" applyAlignment="1">
      <alignment wrapText="1"/>
    </xf>
    <xf numFmtId="0" fontId="33" fillId="2" borderId="3" xfId="0" applyFont="1" applyFill="1" applyBorder="1" applyAlignment="1" applyProtection="1">
      <alignment wrapText="1"/>
      <protection locked="0"/>
    </xf>
    <xf numFmtId="0" fontId="42" fillId="2" borderId="27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10" fillId="5" borderId="0" xfId="0" applyFont="1" applyFill="1" applyAlignment="1">
      <alignment horizontal="right"/>
    </xf>
    <xf numFmtId="0" fontId="19" fillId="2" borderId="47" xfId="0" applyFont="1" applyFill="1" applyBorder="1"/>
    <xf numFmtId="0" fontId="8" fillId="2" borderId="46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3" fontId="8" fillId="3" borderId="50" xfId="0" applyNumberFormat="1" applyFont="1" applyFill="1" applyBorder="1" applyAlignment="1">
      <alignment horizontal="center"/>
    </xf>
    <xf numFmtId="0" fontId="19" fillId="4" borderId="47" xfId="0" applyFont="1" applyFill="1" applyBorder="1"/>
    <xf numFmtId="0" fontId="19" fillId="5" borderId="27" xfId="0" applyFont="1" applyFill="1" applyBorder="1" applyAlignment="1">
      <alignment wrapText="1"/>
    </xf>
    <xf numFmtId="0" fontId="19" fillId="2" borderId="27" xfId="0" applyFont="1" applyFill="1" applyBorder="1"/>
    <xf numFmtId="0" fontId="19" fillId="2" borderId="26" xfId="0" applyFont="1" applyFill="1" applyBorder="1"/>
    <xf numFmtId="0" fontId="19" fillId="2" borderId="22" xfId="0" applyFont="1" applyFill="1" applyBorder="1" applyAlignment="1">
      <alignment wrapText="1"/>
    </xf>
    <xf numFmtId="0" fontId="8" fillId="4" borderId="35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17" fillId="2" borderId="20" xfId="0" applyFont="1" applyFill="1" applyBorder="1"/>
    <xf numFmtId="0" fontId="17" fillId="2" borderId="21" xfId="0" applyFont="1" applyFill="1" applyBorder="1"/>
    <xf numFmtId="0" fontId="17" fillId="2" borderId="16" xfId="0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47" fillId="0" borderId="0" xfId="0" applyFont="1"/>
    <xf numFmtId="0" fontId="17" fillId="2" borderId="11" xfId="0" applyFont="1" applyFill="1" applyBorder="1"/>
    <xf numFmtId="0" fontId="19" fillId="2" borderId="44" xfId="0" applyFont="1" applyFill="1" applyBorder="1" applyAlignment="1">
      <alignment wrapText="1"/>
    </xf>
    <xf numFmtId="0" fontId="8" fillId="2" borderId="58" xfId="0" applyFont="1" applyFill="1" applyBorder="1" applyAlignment="1">
      <alignment horizontal="center" wrapText="1"/>
    </xf>
    <xf numFmtId="0" fontId="17" fillId="2" borderId="35" xfId="0" applyFont="1" applyFill="1" applyBorder="1"/>
    <xf numFmtId="0" fontId="19" fillId="2" borderId="36" xfId="0" applyFont="1" applyFill="1" applyBorder="1" applyAlignment="1">
      <alignment vertical="center" wrapText="1"/>
    </xf>
    <xf numFmtId="0" fontId="19" fillId="5" borderId="35" xfId="0" applyFont="1" applyFill="1" applyBorder="1" applyAlignment="1"/>
    <xf numFmtId="2" fontId="19" fillId="5" borderId="36" xfId="0" applyNumberFormat="1" applyFont="1" applyFill="1" applyBorder="1" applyAlignment="1">
      <alignment horizontal="left" wrapText="1"/>
    </xf>
    <xf numFmtId="3" fontId="19" fillId="4" borderId="37" xfId="0" applyNumberFormat="1" applyFont="1" applyFill="1" applyBorder="1" applyAlignment="1">
      <alignment horizontal="right"/>
    </xf>
    <xf numFmtId="3" fontId="19" fillId="2" borderId="39" xfId="0" applyNumberFormat="1" applyFont="1" applyFill="1" applyBorder="1"/>
    <xf numFmtId="3" fontId="8" fillId="4" borderId="59" xfId="0" applyNumberFormat="1" applyFont="1" applyFill="1" applyBorder="1" applyAlignment="1">
      <alignment horizontal="right" wrapText="1"/>
    </xf>
    <xf numFmtId="3" fontId="8" fillId="2" borderId="59" xfId="0" applyNumberFormat="1" applyFont="1" applyFill="1" applyBorder="1" applyAlignment="1">
      <alignment horizontal="center" wrapText="1"/>
    </xf>
    <xf numFmtId="3" fontId="8" fillId="2" borderId="58" xfId="0" applyNumberFormat="1" applyFont="1" applyFill="1" applyBorder="1" applyAlignment="1">
      <alignment horizontal="center" wrapText="1"/>
    </xf>
    <xf numFmtId="3" fontId="8" fillId="2" borderId="20" xfId="0" applyNumberFormat="1" applyFont="1" applyFill="1" applyBorder="1" applyAlignment="1">
      <alignment horizontal="center" wrapText="1"/>
    </xf>
    <xf numFmtId="3" fontId="8" fillId="2" borderId="49" xfId="0" applyNumberFormat="1" applyFont="1" applyFill="1" applyBorder="1" applyAlignment="1">
      <alignment horizontal="center" wrapText="1"/>
    </xf>
    <xf numFmtId="3" fontId="8" fillId="4" borderId="47" xfId="0" applyNumberFormat="1" applyFont="1" applyFill="1" applyBorder="1" applyAlignment="1">
      <alignment horizontal="right"/>
    </xf>
    <xf numFmtId="3" fontId="8" fillId="2" borderId="69" xfId="0" applyNumberFormat="1" applyFont="1" applyFill="1" applyBorder="1"/>
    <xf numFmtId="3" fontId="8" fillId="4" borderId="50" xfId="0" applyNumberFormat="1" applyFont="1" applyFill="1" applyBorder="1" applyAlignment="1">
      <alignment horizontal="right"/>
    </xf>
    <xf numFmtId="3" fontId="8" fillId="2" borderId="50" xfId="0" applyNumberFormat="1" applyFont="1" applyFill="1" applyBorder="1"/>
    <xf numFmtId="3" fontId="19" fillId="2" borderId="50" xfId="0" applyNumberFormat="1" applyFont="1" applyFill="1" applyBorder="1"/>
    <xf numFmtId="3" fontId="8" fillId="2" borderId="44" xfId="0" applyNumberFormat="1" applyFont="1" applyFill="1" applyBorder="1"/>
    <xf numFmtId="3" fontId="8" fillId="4" borderId="47" xfId="0" applyNumberFormat="1" applyFont="1" applyFill="1" applyBorder="1" applyAlignment="1">
      <alignment horizontal="center"/>
    </xf>
    <xf numFmtId="3" fontId="19" fillId="4" borderId="50" xfId="0" applyNumberFormat="1" applyFont="1" applyFill="1" applyBorder="1" applyAlignment="1">
      <alignment horizontal="right"/>
    </xf>
    <xf numFmtId="3" fontId="19" fillId="2" borderId="51" xfId="0" applyNumberFormat="1" applyFont="1" applyFill="1" applyBorder="1" applyAlignment="1"/>
    <xf numFmtId="3" fontId="19" fillId="4" borderId="51" xfId="0" applyNumberFormat="1" applyFont="1" applyFill="1" applyBorder="1" applyAlignment="1"/>
    <xf numFmtId="0" fontId="8" fillId="2" borderId="52" xfId="0" applyFont="1" applyFill="1" applyBorder="1"/>
    <xf numFmtId="3" fontId="8" fillId="2" borderId="11" xfId="0" applyNumberFormat="1" applyFont="1" applyFill="1" applyBorder="1" applyAlignment="1"/>
    <xf numFmtId="0" fontId="8" fillId="2" borderId="13" xfId="0" applyFont="1" applyFill="1" applyBorder="1"/>
    <xf numFmtId="0" fontId="19" fillId="2" borderId="58" xfId="0" applyFont="1" applyFill="1" applyBorder="1" applyAlignment="1">
      <alignment vertical="center" wrapText="1"/>
    </xf>
    <xf numFmtId="3" fontId="8" fillId="4" borderId="59" xfId="0" applyNumberFormat="1" applyFont="1" applyFill="1" applyBorder="1" applyAlignment="1">
      <alignment horizontal="right"/>
    </xf>
    <xf numFmtId="3" fontId="8" fillId="2" borderId="61" xfId="0" applyNumberFormat="1" applyFont="1" applyFill="1" applyBorder="1" applyAlignment="1"/>
    <xf numFmtId="3" fontId="19" fillId="4" borderId="61" xfId="0" applyNumberFormat="1" applyFont="1" applyFill="1" applyBorder="1" applyAlignment="1"/>
    <xf numFmtId="0" fontId="8" fillId="2" borderId="60" xfId="0" applyFont="1" applyFill="1" applyBorder="1"/>
    <xf numFmtId="3" fontId="8" fillId="2" borderId="20" xfId="0" applyNumberFormat="1" applyFont="1" applyFill="1" applyBorder="1" applyAlignment="1"/>
    <xf numFmtId="0" fontId="8" fillId="2" borderId="49" xfId="0" applyFont="1" applyFill="1" applyBorder="1"/>
    <xf numFmtId="3" fontId="8" fillId="4" borderId="50" xfId="0" applyNumberFormat="1" applyFont="1" applyFill="1" applyBorder="1" applyAlignment="1">
      <alignment horizontal="right" wrapText="1"/>
    </xf>
    <xf numFmtId="3" fontId="8" fillId="2" borderId="51" xfId="0" applyNumberFormat="1" applyFont="1" applyFill="1" applyBorder="1" applyAlignment="1">
      <alignment wrapText="1"/>
    </xf>
    <xf numFmtId="3" fontId="8" fillId="2" borderId="51" xfId="0" applyNumberFormat="1" applyFont="1" applyFill="1" applyBorder="1" applyAlignment="1">
      <alignment horizontal="right" wrapText="1"/>
    </xf>
    <xf numFmtId="3" fontId="19" fillId="4" borderId="51" xfId="0" applyNumberFormat="1" applyFont="1" applyFill="1" applyBorder="1" applyAlignment="1">
      <alignment wrapText="1"/>
    </xf>
    <xf numFmtId="3" fontId="8" fillId="2" borderId="51" xfId="0" applyNumberFormat="1" applyFont="1" applyFill="1" applyBorder="1" applyAlignment="1">
      <alignment horizontal="center" wrapText="1"/>
    </xf>
    <xf numFmtId="3" fontId="8" fillId="2" borderId="52" xfId="0" applyNumberFormat="1" applyFont="1" applyFill="1" applyBorder="1" applyAlignment="1">
      <alignment horizontal="center" wrapText="1"/>
    </xf>
    <xf numFmtId="3" fontId="8" fillId="2" borderId="11" xfId="0" applyNumberFormat="1" applyFont="1" applyFill="1" applyBorder="1" applyAlignment="1">
      <alignment horizontal="center" wrapText="1"/>
    </xf>
    <xf numFmtId="3" fontId="8" fillId="2" borderId="13" xfId="0" applyNumberFormat="1" applyFont="1" applyFill="1" applyBorder="1" applyAlignment="1">
      <alignment horizontal="center" wrapText="1"/>
    </xf>
    <xf numFmtId="0" fontId="19" fillId="2" borderId="58" xfId="0" applyFont="1" applyFill="1" applyBorder="1" applyAlignment="1">
      <alignment wrapText="1"/>
    </xf>
    <xf numFmtId="3" fontId="8" fillId="2" borderId="59" xfId="0" applyNumberFormat="1" applyFont="1" applyFill="1" applyBorder="1" applyAlignment="1">
      <alignment wrapText="1"/>
    </xf>
    <xf numFmtId="3" fontId="8" fillId="2" borderId="59" xfId="0" applyNumberFormat="1" applyFont="1" applyFill="1" applyBorder="1" applyAlignment="1">
      <alignment horizontal="right" wrapText="1"/>
    </xf>
    <xf numFmtId="3" fontId="19" fillId="4" borderId="59" xfId="0" applyNumberFormat="1" applyFont="1" applyFill="1" applyBorder="1" applyAlignment="1">
      <alignment wrapText="1"/>
    </xf>
    <xf numFmtId="0" fontId="19" fillId="2" borderId="36" xfId="0" applyFont="1" applyFill="1" applyBorder="1" applyAlignment="1">
      <alignment wrapText="1"/>
    </xf>
    <xf numFmtId="3" fontId="8" fillId="2" borderId="37" xfId="0" applyNumberFormat="1" applyFont="1" applyFill="1" applyBorder="1" applyAlignment="1"/>
    <xf numFmtId="3" fontId="8" fillId="4" borderId="37" xfId="0" applyNumberFormat="1" applyFont="1" applyFill="1" applyBorder="1" applyAlignment="1"/>
    <xf numFmtId="3" fontId="19" fillId="2" borderId="37" xfId="0" applyNumberFormat="1" applyFont="1" applyFill="1" applyBorder="1" applyAlignment="1"/>
    <xf numFmtId="3" fontId="8" fillId="2" borderId="36" xfId="0" applyNumberFormat="1" applyFont="1" applyFill="1" applyBorder="1" applyAlignment="1"/>
    <xf numFmtId="0" fontId="17" fillId="2" borderId="28" xfId="0" applyFont="1" applyFill="1" applyBorder="1"/>
    <xf numFmtId="0" fontId="8" fillId="2" borderId="30" xfId="0" applyFont="1" applyFill="1" applyBorder="1"/>
    <xf numFmtId="0" fontId="7" fillId="2" borderId="58" xfId="0" applyFont="1" applyFill="1" applyBorder="1" applyAlignment="1">
      <alignment horizontal="center" wrapText="1"/>
    </xf>
    <xf numFmtId="3" fontId="8" fillId="2" borderId="59" xfId="0" applyNumberFormat="1" applyFont="1" applyFill="1" applyBorder="1"/>
    <xf numFmtId="3" fontId="8" fillId="2" borderId="58" xfId="0" applyNumberFormat="1" applyFont="1" applyFill="1" applyBorder="1"/>
    <xf numFmtId="3" fontId="8" fillId="2" borderId="49" xfId="0" applyNumberFormat="1" applyFont="1" applyFill="1" applyBorder="1"/>
    <xf numFmtId="0" fontId="19" fillId="5" borderId="11" xfId="0" applyFont="1" applyFill="1" applyBorder="1" applyAlignment="1"/>
    <xf numFmtId="2" fontId="19" fillId="5" borderId="44" xfId="0" applyNumberFormat="1" applyFont="1" applyFill="1" applyBorder="1" applyAlignment="1">
      <alignment wrapText="1"/>
    </xf>
    <xf numFmtId="3" fontId="19" fillId="4" borderId="50" xfId="0" applyNumberFormat="1" applyFont="1" applyFill="1" applyBorder="1" applyAlignment="1">
      <alignment horizontal="right" wrapText="1"/>
    </xf>
    <xf numFmtId="3" fontId="19" fillId="2" borderId="50" xfId="0" applyNumberFormat="1" applyFont="1" applyFill="1" applyBorder="1" applyAlignment="1">
      <alignment horizontal="center" wrapText="1"/>
    </xf>
    <xf numFmtId="3" fontId="19" fillId="2" borderId="50" xfId="0" applyNumberFormat="1" applyFont="1" applyFill="1" applyBorder="1" applyAlignment="1">
      <alignment wrapText="1"/>
    </xf>
    <xf numFmtId="3" fontId="19" fillId="2" borderId="44" xfId="0" applyNumberFormat="1" applyFont="1" applyFill="1" applyBorder="1" applyAlignment="1">
      <alignment horizontal="center" wrapText="1"/>
    </xf>
    <xf numFmtId="3" fontId="8" fillId="2" borderId="11" xfId="0" applyNumberFormat="1" applyFont="1" applyFill="1" applyBorder="1" applyAlignment="1">
      <alignment horizontal="right" wrapText="1"/>
    </xf>
    <xf numFmtId="3" fontId="19" fillId="2" borderId="13" xfId="0" applyNumberFormat="1" applyFont="1" applyFill="1" applyBorder="1" applyAlignment="1">
      <alignment horizontal="right" wrapText="1"/>
    </xf>
    <xf numFmtId="3" fontId="8" fillId="4" borderId="20" xfId="0" applyNumberFormat="1" applyFont="1" applyFill="1" applyBorder="1" applyAlignment="1">
      <alignment horizontal="center" wrapText="1"/>
    </xf>
    <xf numFmtId="3" fontId="8" fillId="4" borderId="59" xfId="0" applyNumberFormat="1" applyFont="1" applyFill="1" applyBorder="1" applyAlignment="1">
      <alignment horizontal="center" wrapText="1"/>
    </xf>
    <xf numFmtId="3" fontId="8" fillId="4" borderId="58" xfId="0" applyNumberFormat="1" applyFont="1" applyFill="1" applyBorder="1" applyAlignment="1">
      <alignment horizontal="center" wrapText="1"/>
    </xf>
    <xf numFmtId="3" fontId="8" fillId="4" borderId="49" xfId="0" applyNumberFormat="1" applyFont="1" applyFill="1" applyBorder="1" applyAlignment="1">
      <alignment horizontal="center" wrapText="1"/>
    </xf>
    <xf numFmtId="2" fontId="19" fillId="5" borderId="36" xfId="0" applyNumberFormat="1" applyFont="1" applyFill="1" applyBorder="1" applyAlignment="1">
      <alignment wrapText="1"/>
    </xf>
    <xf numFmtId="3" fontId="19" fillId="2" borderId="37" xfId="0" applyNumberFormat="1" applyFont="1" applyFill="1" applyBorder="1"/>
    <xf numFmtId="3" fontId="19" fillId="2" borderId="37" xfId="0" applyNumberFormat="1" applyFont="1" applyFill="1" applyBorder="1" applyAlignment="1">
      <alignment wrapText="1"/>
    </xf>
    <xf numFmtId="3" fontId="19" fillId="2" borderId="36" xfId="0" applyNumberFormat="1" applyFont="1" applyFill="1" applyBorder="1"/>
    <xf numFmtId="0" fontId="7" fillId="4" borderId="58" xfId="1" applyFont="1" applyFill="1" applyBorder="1" applyAlignment="1">
      <alignment horizontal="center" wrapText="1"/>
    </xf>
    <xf numFmtId="3" fontId="8" fillId="2" borderId="58" xfId="0" applyNumberFormat="1" applyFont="1" applyFill="1" applyBorder="1" applyAlignment="1">
      <alignment wrapText="1"/>
    </xf>
    <xf numFmtId="3" fontId="8" fillId="2" borderId="20" xfId="0" applyNumberFormat="1" applyFont="1" applyFill="1" applyBorder="1" applyAlignment="1">
      <alignment wrapText="1"/>
    </xf>
    <xf numFmtId="3" fontId="8" fillId="2" borderId="49" xfId="0" applyNumberFormat="1" applyFont="1" applyFill="1" applyBorder="1" applyAlignment="1">
      <alignment wrapText="1"/>
    </xf>
    <xf numFmtId="3" fontId="8" fillId="4" borderId="37" xfId="0" applyNumberFormat="1" applyFont="1" applyFill="1" applyBorder="1" applyAlignment="1">
      <alignment horizontal="right" wrapText="1"/>
    </xf>
    <xf numFmtId="3" fontId="8" fillId="2" borderId="38" xfId="0" applyNumberFormat="1" applyFont="1" applyFill="1" applyBorder="1" applyAlignment="1">
      <alignment wrapText="1"/>
    </xf>
    <xf numFmtId="3" fontId="8" fillId="2" borderId="53" xfId="0" applyNumberFormat="1" applyFont="1" applyFill="1" applyBorder="1" applyAlignment="1">
      <alignment wrapText="1"/>
    </xf>
    <xf numFmtId="3" fontId="8" fillId="2" borderId="39" xfId="0" applyNumberFormat="1" applyFont="1" applyFill="1" applyBorder="1" applyAlignment="1">
      <alignment wrapText="1"/>
    </xf>
    <xf numFmtId="3" fontId="8" fillId="4" borderId="47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3" fontId="8" fillId="2" borderId="46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35" fillId="2" borderId="67" xfId="0" applyFont="1" applyFill="1" applyBorder="1" applyAlignment="1" applyProtection="1">
      <alignment wrapText="1"/>
      <protection locked="0"/>
    </xf>
    <xf numFmtId="0" fontId="33" fillId="2" borderId="60" xfId="0" applyFont="1" applyFill="1" applyBorder="1" applyAlignment="1" applyProtection="1">
      <alignment wrapText="1"/>
      <protection locked="0"/>
    </xf>
    <xf numFmtId="0" fontId="35" fillId="2" borderId="45" xfId="0" applyFont="1" applyFill="1" applyBorder="1" applyAlignment="1" applyProtection="1">
      <alignment wrapText="1"/>
      <protection locked="0"/>
    </xf>
    <xf numFmtId="0" fontId="33" fillId="2" borderId="25" xfId="0" applyFont="1" applyFill="1" applyBorder="1" applyAlignment="1" applyProtection="1">
      <alignment wrapText="1"/>
      <protection locked="0"/>
    </xf>
    <xf numFmtId="0" fontId="35" fillId="2" borderId="22" xfId="0" applyFont="1" applyFill="1" applyBorder="1" applyAlignment="1" applyProtection="1">
      <alignment wrapText="1"/>
      <protection locked="0"/>
    </xf>
    <xf numFmtId="0" fontId="35" fillId="2" borderId="27" xfId="0" applyFont="1" applyFill="1" applyBorder="1" applyAlignment="1" applyProtection="1">
      <alignment wrapText="1"/>
      <protection locked="0"/>
    </xf>
    <xf numFmtId="0" fontId="36" fillId="2" borderId="0" xfId="0" applyFont="1" applyFill="1" applyBorder="1" applyAlignment="1" applyProtection="1">
      <alignment horizontal="center" wrapText="1"/>
      <protection locked="0"/>
    </xf>
    <xf numFmtId="0" fontId="35" fillId="2" borderId="62" xfId="0" applyFont="1" applyFill="1" applyBorder="1" applyAlignment="1" applyProtection="1">
      <alignment horizontal="center" vertical="center" wrapText="1"/>
      <protection locked="0"/>
    </xf>
    <xf numFmtId="0" fontId="35" fillId="2" borderId="64" xfId="0" applyFont="1" applyFill="1" applyBorder="1" applyAlignment="1" applyProtection="1">
      <alignment horizontal="center" vertical="center" wrapText="1"/>
      <protection locked="0"/>
    </xf>
    <xf numFmtId="0" fontId="35" fillId="2" borderId="19" xfId="0" applyFont="1" applyFill="1" applyBorder="1" applyAlignment="1" applyProtection="1">
      <alignment horizontal="center" vertical="center" wrapText="1"/>
      <protection locked="0"/>
    </xf>
    <xf numFmtId="0" fontId="35" fillId="2" borderId="31" xfId="0" applyFont="1" applyFill="1" applyBorder="1" applyAlignment="1" applyProtection="1">
      <alignment horizontal="center" vertical="center" wrapText="1"/>
      <protection locked="0"/>
    </xf>
    <xf numFmtId="0" fontId="33" fillId="2" borderId="7" xfId="0" applyFont="1" applyFill="1" applyBorder="1" applyAlignment="1" applyProtection="1">
      <alignment horizontal="center" vertical="center" wrapText="1"/>
      <protection locked="0"/>
    </xf>
    <xf numFmtId="0" fontId="35" fillId="2" borderId="56" xfId="0" applyFont="1" applyFill="1" applyBorder="1" applyAlignment="1" applyProtection="1">
      <alignment horizontal="left" wrapText="1"/>
      <protection locked="0"/>
    </xf>
    <xf numFmtId="0" fontId="37" fillId="2" borderId="34" xfId="0" applyFont="1" applyFill="1" applyBorder="1" applyAlignment="1" applyProtection="1">
      <alignment horizontal="left" wrapText="1"/>
      <protection locked="0"/>
    </xf>
    <xf numFmtId="0" fontId="35" fillId="2" borderId="22" xfId="0" applyFont="1" applyFill="1" applyBorder="1" applyAlignment="1" applyProtection="1">
      <alignment horizontal="left" wrapText="1"/>
      <protection locked="0"/>
    </xf>
    <xf numFmtId="0" fontId="37" fillId="2" borderId="27" xfId="0" applyFont="1" applyFill="1" applyBorder="1" applyAlignment="1" applyProtection="1">
      <alignment horizontal="left" wrapText="1"/>
      <protection locked="0"/>
    </xf>
  </cellXfs>
  <cellStyles count="2">
    <cellStyle name="Normal_Лист1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9"/>
  <sheetViews>
    <sheetView view="pageBreakPreview" zoomScale="70" zoomScaleNormal="40" zoomScaleSheetLayoutView="70" workbookViewId="0">
      <selection activeCell="C4" sqref="C4:O6"/>
    </sheetView>
  </sheetViews>
  <sheetFormatPr defaultRowHeight="23.25"/>
  <cols>
    <col min="1" max="1" width="7.85546875" customWidth="1"/>
    <col min="2" max="2" width="9" style="346" customWidth="1"/>
    <col min="3" max="3" width="56.85546875" style="11" customWidth="1"/>
    <col min="4" max="4" width="18.140625" customWidth="1"/>
    <col min="5" max="5" width="16.7109375" style="51" customWidth="1"/>
    <col min="6" max="6" width="16.140625" customWidth="1"/>
    <col min="7" max="7" width="16.28515625" customWidth="1"/>
    <col min="8" max="8" width="21.7109375" customWidth="1"/>
    <col min="9" max="9" width="25.42578125" customWidth="1"/>
    <col min="10" max="10" width="17.28515625" customWidth="1"/>
    <col min="11" max="11" width="16.7109375" customWidth="1"/>
    <col min="12" max="12" width="14.85546875" customWidth="1"/>
    <col min="13" max="13" width="14.42578125" customWidth="1"/>
    <col min="14" max="14" width="16" customWidth="1"/>
    <col min="15" max="15" width="13.5703125" customWidth="1"/>
    <col min="16" max="16" width="20.5703125" customWidth="1"/>
  </cols>
  <sheetData>
    <row r="1" spans="1:16" s="27" customFormat="1" ht="25.5" customHeight="1">
      <c r="A1" s="23" t="s">
        <v>0</v>
      </c>
      <c r="B1" s="342"/>
      <c r="C1" s="24"/>
      <c r="D1" s="25"/>
      <c r="E1" s="26"/>
      <c r="F1" s="25"/>
      <c r="G1" s="25"/>
      <c r="H1" s="25"/>
      <c r="I1" s="25"/>
      <c r="J1" s="25"/>
      <c r="K1" s="25"/>
      <c r="L1" s="25"/>
      <c r="M1" s="25"/>
      <c r="N1" s="689" t="s">
        <v>177</v>
      </c>
      <c r="O1" s="689"/>
      <c r="P1" s="689"/>
    </row>
    <row r="2" spans="1:16" ht="25.5" customHeight="1">
      <c r="A2" s="16"/>
      <c r="B2" s="254"/>
      <c r="C2" s="10"/>
      <c r="D2" s="1"/>
      <c r="E2" s="26"/>
      <c r="F2" s="1"/>
      <c r="G2" s="1"/>
      <c r="H2" s="1"/>
      <c r="I2" s="1"/>
      <c r="J2" s="1"/>
      <c r="K2" s="1"/>
      <c r="L2" s="1"/>
      <c r="M2" s="1"/>
      <c r="N2" s="18"/>
      <c r="O2" s="18"/>
      <c r="P2" s="18"/>
    </row>
    <row r="3" spans="1:16" ht="25.5" customHeight="1">
      <c r="A3" s="16"/>
      <c r="B3" s="254"/>
      <c r="C3" s="10"/>
      <c r="D3" s="1"/>
      <c r="E3" s="26"/>
      <c r="F3" s="1"/>
      <c r="G3" s="1"/>
      <c r="H3" s="1"/>
      <c r="I3" s="1"/>
      <c r="J3" s="1"/>
      <c r="K3" s="1"/>
      <c r="L3" s="1"/>
      <c r="M3" s="1"/>
      <c r="N3" s="18"/>
      <c r="O3" s="18"/>
      <c r="P3" s="18"/>
    </row>
    <row r="4" spans="1:16" ht="24.75" customHeight="1">
      <c r="A4" s="17"/>
      <c r="B4" s="343"/>
      <c r="C4" s="690" t="s">
        <v>220</v>
      </c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2"/>
    </row>
    <row r="5" spans="1:16" ht="15.75">
      <c r="A5" s="17"/>
      <c r="B5" s="343" t="s">
        <v>1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2"/>
    </row>
    <row r="6" spans="1:16" ht="95.25" customHeight="1">
      <c r="A6" s="17"/>
      <c r="B6" s="343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2"/>
    </row>
    <row r="7" spans="1:16" ht="17.25" customHeight="1">
      <c r="A7" s="17"/>
      <c r="B7" s="343"/>
      <c r="C7" s="22"/>
      <c r="D7" s="22"/>
      <c r="E7" s="50"/>
      <c r="F7" s="22"/>
      <c r="G7" s="22"/>
      <c r="H7" s="22"/>
      <c r="I7" s="22"/>
      <c r="J7" s="22"/>
      <c r="K7" s="22"/>
      <c r="L7" s="22"/>
      <c r="M7" s="22"/>
      <c r="N7" s="22"/>
      <c r="O7" s="22"/>
      <c r="P7" s="2"/>
    </row>
    <row r="8" spans="1:16" ht="9" customHeight="1">
      <c r="A8" s="17"/>
      <c r="B8" s="344"/>
      <c r="C8" s="12"/>
      <c r="D8" s="52"/>
      <c r="E8" s="5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9.5" thickBot="1">
      <c r="A9" s="17"/>
      <c r="B9" s="344"/>
      <c r="C9" s="55"/>
      <c r="D9" s="52"/>
      <c r="E9" s="52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31" customFormat="1" ht="21.75" customHeight="1" thickBot="1">
      <c r="A10" s="691" t="s">
        <v>2</v>
      </c>
      <c r="B10" s="345"/>
      <c r="C10" s="29"/>
      <c r="D10" s="30"/>
      <c r="E10" s="694" t="s">
        <v>3</v>
      </c>
      <c r="F10" s="695"/>
      <c r="G10" s="695"/>
      <c r="H10" s="696"/>
      <c r="I10" s="696"/>
      <c r="J10" s="696"/>
      <c r="K10" s="695"/>
      <c r="L10" s="695"/>
      <c r="M10" s="695"/>
      <c r="N10" s="695"/>
      <c r="O10" s="695"/>
      <c r="P10" s="697"/>
    </row>
    <row r="11" spans="1:16" s="31" customFormat="1" ht="60" customHeight="1">
      <c r="A11" s="692"/>
      <c r="B11" s="32" t="s">
        <v>4</v>
      </c>
      <c r="C11" s="33"/>
      <c r="D11" s="34"/>
      <c r="E11" s="411" t="s">
        <v>5</v>
      </c>
      <c r="F11" s="28" t="s">
        <v>6</v>
      </c>
      <c r="G11" s="35" t="s">
        <v>6</v>
      </c>
      <c r="H11" s="28" t="s">
        <v>6</v>
      </c>
      <c r="I11" s="592" t="s">
        <v>6</v>
      </c>
      <c r="J11" s="28" t="s">
        <v>6</v>
      </c>
      <c r="K11" s="36" t="s">
        <v>7</v>
      </c>
      <c r="L11" s="28" t="s">
        <v>8</v>
      </c>
      <c r="M11" s="29" t="s">
        <v>9</v>
      </c>
      <c r="N11" s="37" t="s">
        <v>10</v>
      </c>
      <c r="O11" s="38" t="s">
        <v>11</v>
      </c>
      <c r="P11" s="28" t="s">
        <v>12</v>
      </c>
    </row>
    <row r="12" spans="1:16" s="31" customFormat="1" ht="39.75" customHeight="1">
      <c r="A12" s="692"/>
      <c r="B12" s="32" t="s">
        <v>13</v>
      </c>
      <c r="C12" s="39" t="s">
        <v>14</v>
      </c>
      <c r="D12" s="32" t="s">
        <v>15</v>
      </c>
      <c r="E12" s="412" t="s">
        <v>16</v>
      </c>
      <c r="F12" s="32" t="s">
        <v>17</v>
      </c>
      <c r="G12" s="40" t="s">
        <v>17</v>
      </c>
      <c r="H12" s="32" t="s">
        <v>101</v>
      </c>
      <c r="I12" s="593" t="s">
        <v>145</v>
      </c>
      <c r="J12" s="32" t="s">
        <v>7</v>
      </c>
      <c r="K12" s="41" t="s">
        <v>19</v>
      </c>
      <c r="L12" s="32" t="s">
        <v>20</v>
      </c>
      <c r="M12" s="32" t="s">
        <v>21</v>
      </c>
      <c r="N12" s="40" t="s">
        <v>22</v>
      </c>
      <c r="O12" s="42" t="s">
        <v>23</v>
      </c>
      <c r="P12" s="32" t="s">
        <v>24</v>
      </c>
    </row>
    <row r="13" spans="1:16" s="31" customFormat="1" ht="45.75" customHeight="1">
      <c r="A13" s="692"/>
      <c r="B13" s="32"/>
      <c r="C13" s="39"/>
      <c r="D13" s="32"/>
      <c r="E13" s="412" t="s">
        <v>92</v>
      </c>
      <c r="F13" s="32" t="s">
        <v>25</v>
      </c>
      <c r="G13" s="40" t="s">
        <v>98</v>
      </c>
      <c r="H13" s="32" t="s">
        <v>102</v>
      </c>
      <c r="I13" s="593" t="s">
        <v>138</v>
      </c>
      <c r="J13" s="32" t="s">
        <v>18</v>
      </c>
      <c r="K13" s="41" t="s">
        <v>27</v>
      </c>
      <c r="L13" s="32" t="s">
        <v>28</v>
      </c>
      <c r="M13" s="32" t="s">
        <v>29</v>
      </c>
      <c r="N13" s="40" t="s">
        <v>30</v>
      </c>
      <c r="O13" s="42"/>
      <c r="P13" s="43" t="s">
        <v>31</v>
      </c>
    </row>
    <row r="14" spans="1:16" s="31" customFormat="1" ht="33" customHeight="1" thickBot="1">
      <c r="A14" s="693"/>
      <c r="B14" s="44"/>
      <c r="C14" s="45"/>
      <c r="D14" s="46">
        <f>SUM(E16:N16)</f>
        <v>5123556</v>
      </c>
      <c r="E14" s="413">
        <v>788300</v>
      </c>
      <c r="F14" s="46"/>
      <c r="G14" s="47"/>
      <c r="H14" s="46"/>
      <c r="I14" s="239"/>
      <c r="J14" s="44" t="s">
        <v>26</v>
      </c>
      <c r="K14" s="48"/>
      <c r="L14" s="46"/>
      <c r="M14" s="46"/>
      <c r="N14" s="47"/>
      <c r="O14" s="46"/>
      <c r="P14" s="46"/>
    </row>
    <row r="15" spans="1:16" s="31" customFormat="1" ht="30.75" customHeight="1" thickBot="1">
      <c r="A15" s="49">
        <v>1</v>
      </c>
      <c r="B15" s="49">
        <v>2</v>
      </c>
      <c r="C15" s="49">
        <v>3</v>
      </c>
      <c r="D15" s="49">
        <v>4</v>
      </c>
      <c r="E15" s="49">
        <v>5</v>
      </c>
      <c r="F15" s="49">
        <v>6</v>
      </c>
      <c r="G15" s="49">
        <v>7</v>
      </c>
      <c r="H15" s="49">
        <v>8</v>
      </c>
      <c r="I15" s="49">
        <v>9</v>
      </c>
      <c r="J15" s="49">
        <v>10</v>
      </c>
      <c r="K15" s="49">
        <v>11</v>
      </c>
      <c r="L15" s="49">
        <v>12</v>
      </c>
      <c r="M15" s="49">
        <v>13</v>
      </c>
      <c r="N15" s="49">
        <v>14</v>
      </c>
      <c r="O15" s="49">
        <v>15</v>
      </c>
      <c r="P15" s="49">
        <v>16</v>
      </c>
    </row>
    <row r="16" spans="1:16" ht="30.75" customHeight="1" thickBot="1">
      <c r="A16" s="422">
        <v>1</v>
      </c>
      <c r="B16" s="19"/>
      <c r="C16" s="3" t="s">
        <v>32</v>
      </c>
      <c r="D16" s="59">
        <f>SUM(D17+D18+D26+D29)</f>
        <v>14042781</v>
      </c>
      <c r="E16" s="93">
        <f t="shared" ref="E16:P16" si="0">SUM(E31+E53+E65+E100+E123+E150+E202+E232)</f>
        <v>788300</v>
      </c>
      <c r="F16" s="92">
        <f t="shared" si="0"/>
        <v>535476</v>
      </c>
      <c r="G16" s="60">
        <f t="shared" si="0"/>
        <v>11439</v>
      </c>
      <c r="H16" s="61">
        <f t="shared" si="0"/>
        <v>39561</v>
      </c>
      <c r="I16" s="59">
        <f t="shared" si="0"/>
        <v>2000000</v>
      </c>
      <c r="J16" s="601">
        <f t="shared" si="0"/>
        <v>274569</v>
      </c>
      <c r="K16" s="59">
        <f t="shared" si="0"/>
        <v>270293</v>
      </c>
      <c r="L16" s="601">
        <f t="shared" si="0"/>
        <v>94495</v>
      </c>
      <c r="M16" s="59">
        <f t="shared" si="0"/>
        <v>31500</v>
      </c>
      <c r="N16" s="601">
        <f t="shared" si="0"/>
        <v>1077923</v>
      </c>
      <c r="O16" s="59">
        <f t="shared" si="0"/>
        <v>0</v>
      </c>
      <c r="P16" s="59">
        <f t="shared" si="0"/>
        <v>8919225</v>
      </c>
    </row>
    <row r="17" spans="1:16" ht="27.75" customHeight="1">
      <c r="A17" s="602">
        <v>2</v>
      </c>
      <c r="B17" s="20"/>
      <c r="C17" s="4" t="s">
        <v>33</v>
      </c>
      <c r="D17" s="62">
        <f>SUM(D32+D54+D66+D101+D124+D151+D203+D233)</f>
        <v>10392121</v>
      </c>
      <c r="E17" s="94">
        <f t="shared" ref="E17:P17" si="1">SUM(E32+E54+E66+E101+E124+E151+E203+E233)</f>
        <v>425580</v>
      </c>
      <c r="F17" s="97">
        <f t="shared" si="1"/>
        <v>12283</v>
      </c>
      <c r="G17" s="94">
        <f t="shared" si="1"/>
        <v>0</v>
      </c>
      <c r="H17" s="97">
        <f t="shared" si="1"/>
        <v>39561</v>
      </c>
      <c r="I17" s="94">
        <f t="shared" si="1"/>
        <v>2000000</v>
      </c>
      <c r="J17" s="97">
        <f t="shared" si="1"/>
        <v>0</v>
      </c>
      <c r="K17" s="94">
        <f t="shared" si="1"/>
        <v>53439</v>
      </c>
      <c r="L17" s="97">
        <f t="shared" si="1"/>
        <v>9270</v>
      </c>
      <c r="M17" s="94">
        <f t="shared" si="1"/>
        <v>0</v>
      </c>
      <c r="N17" s="97">
        <f t="shared" si="1"/>
        <v>929458</v>
      </c>
      <c r="O17" s="94">
        <f t="shared" si="1"/>
        <v>0</v>
      </c>
      <c r="P17" s="94">
        <f t="shared" si="1"/>
        <v>6922530</v>
      </c>
    </row>
    <row r="18" spans="1:16" ht="27.75" customHeight="1">
      <c r="A18" s="603">
        <v>3</v>
      </c>
      <c r="B18" s="14"/>
      <c r="C18" s="5" t="s">
        <v>34</v>
      </c>
      <c r="D18" s="64">
        <f t="shared" ref="D18:P18" si="2">SUM(D35+D56+D80+D104+D126+D161+D207+D236)</f>
        <v>3560895</v>
      </c>
      <c r="E18" s="64">
        <f t="shared" si="2"/>
        <v>342160</v>
      </c>
      <c r="F18" s="86">
        <f t="shared" si="2"/>
        <v>465427</v>
      </c>
      <c r="G18" s="64">
        <f t="shared" si="2"/>
        <v>0</v>
      </c>
      <c r="H18" s="86">
        <f t="shared" si="2"/>
        <v>0</v>
      </c>
      <c r="I18" s="64">
        <f t="shared" si="2"/>
        <v>0</v>
      </c>
      <c r="J18" s="86">
        <f t="shared" si="2"/>
        <v>274569</v>
      </c>
      <c r="K18" s="64">
        <f t="shared" si="2"/>
        <v>216854</v>
      </c>
      <c r="L18" s="86">
        <f t="shared" si="2"/>
        <v>85225</v>
      </c>
      <c r="M18" s="64">
        <f t="shared" si="2"/>
        <v>31500</v>
      </c>
      <c r="N18" s="86">
        <f t="shared" si="2"/>
        <v>148465</v>
      </c>
      <c r="O18" s="64">
        <f t="shared" si="2"/>
        <v>0</v>
      </c>
      <c r="P18" s="104">
        <f t="shared" si="2"/>
        <v>1996695</v>
      </c>
    </row>
    <row r="19" spans="1:16" ht="27.75" customHeight="1">
      <c r="A19" s="603">
        <v>4</v>
      </c>
      <c r="B19" s="14"/>
      <c r="C19" s="6" t="s">
        <v>35</v>
      </c>
      <c r="D19" s="57">
        <f t="shared" ref="D19:P19" si="3">SUM(D36+D57+D81+D105+D127+D162+D208+D237)</f>
        <v>52044</v>
      </c>
      <c r="E19" s="57">
        <f t="shared" si="3"/>
        <v>15010</v>
      </c>
      <c r="F19" s="56">
        <f t="shared" si="3"/>
        <v>2264</v>
      </c>
      <c r="G19" s="57">
        <f t="shared" si="3"/>
        <v>0</v>
      </c>
      <c r="H19" s="56">
        <f t="shared" si="3"/>
        <v>0</v>
      </c>
      <c r="I19" s="57">
        <f t="shared" si="3"/>
        <v>0</v>
      </c>
      <c r="J19" s="56">
        <f t="shared" si="3"/>
        <v>0</v>
      </c>
      <c r="K19" s="57">
        <f t="shared" si="3"/>
        <v>1200</v>
      </c>
      <c r="L19" s="56">
        <f t="shared" si="3"/>
        <v>32070</v>
      </c>
      <c r="M19" s="57">
        <f t="shared" si="3"/>
        <v>1500</v>
      </c>
      <c r="N19" s="56">
        <f t="shared" si="3"/>
        <v>0</v>
      </c>
      <c r="O19" s="57">
        <f t="shared" si="3"/>
        <v>0</v>
      </c>
      <c r="P19" s="57">
        <f t="shared" si="3"/>
        <v>0</v>
      </c>
    </row>
    <row r="20" spans="1:16" ht="27.75" customHeight="1">
      <c r="A20" s="603">
        <v>5</v>
      </c>
      <c r="B20" s="14"/>
      <c r="C20" s="6" t="s">
        <v>36</v>
      </c>
      <c r="D20" s="64">
        <f>SUM(D134)</f>
        <v>0</v>
      </c>
      <c r="E20" s="57">
        <f>SUM(E134)</f>
        <v>0</v>
      </c>
      <c r="F20" s="86">
        <f>SUM(F134)</f>
        <v>0</v>
      </c>
      <c r="G20" s="64">
        <f>SUM(G134)</f>
        <v>0</v>
      </c>
      <c r="H20" s="86">
        <f>SUM(H134)</f>
        <v>0</v>
      </c>
      <c r="I20" s="64"/>
      <c r="J20" s="86">
        <f t="shared" ref="J20:P20" si="4">SUM(J134)</f>
        <v>0</v>
      </c>
      <c r="K20" s="64">
        <f t="shared" si="4"/>
        <v>0</v>
      </c>
      <c r="L20" s="86">
        <f t="shared" si="4"/>
        <v>0</v>
      </c>
      <c r="M20" s="64">
        <f t="shared" si="4"/>
        <v>0</v>
      </c>
      <c r="N20" s="86">
        <f t="shared" si="4"/>
        <v>0</v>
      </c>
      <c r="O20" s="64">
        <f t="shared" si="4"/>
        <v>0</v>
      </c>
      <c r="P20" s="64">
        <f t="shared" si="4"/>
        <v>0</v>
      </c>
    </row>
    <row r="21" spans="1:16" ht="27.75" customHeight="1">
      <c r="A21" s="603">
        <v>6</v>
      </c>
      <c r="B21" s="14"/>
      <c r="C21" s="6" t="s">
        <v>37</v>
      </c>
      <c r="D21" s="57">
        <f t="shared" ref="D21:P21" si="5">SUM(D38+D61+D85+D111+D136+D164+D214+D239)</f>
        <v>582280</v>
      </c>
      <c r="E21" s="57">
        <f t="shared" si="5"/>
        <v>3400</v>
      </c>
      <c r="F21" s="56">
        <f t="shared" si="5"/>
        <v>0</v>
      </c>
      <c r="G21" s="57">
        <f t="shared" si="5"/>
        <v>0</v>
      </c>
      <c r="H21" s="56">
        <f t="shared" si="5"/>
        <v>0</v>
      </c>
      <c r="I21" s="57">
        <f t="shared" si="5"/>
        <v>0</v>
      </c>
      <c r="J21" s="56">
        <f t="shared" si="5"/>
        <v>0</v>
      </c>
      <c r="K21" s="57">
        <f t="shared" si="5"/>
        <v>30654</v>
      </c>
      <c r="L21" s="56">
        <f t="shared" si="5"/>
        <v>5660</v>
      </c>
      <c r="M21" s="57">
        <f t="shared" si="5"/>
        <v>0</v>
      </c>
      <c r="N21" s="56">
        <f t="shared" si="5"/>
        <v>200</v>
      </c>
      <c r="O21" s="57">
        <f t="shared" si="5"/>
        <v>0</v>
      </c>
      <c r="P21" s="57">
        <f t="shared" si="5"/>
        <v>542366</v>
      </c>
    </row>
    <row r="22" spans="1:16" ht="27.75" customHeight="1">
      <c r="A22" s="603">
        <v>7</v>
      </c>
      <c r="B22" s="14"/>
      <c r="C22" s="6" t="s">
        <v>38</v>
      </c>
      <c r="D22" s="64">
        <f t="shared" ref="D22:P22" si="6">SUM(D40+D89+D138+D166+D219+D241)</f>
        <v>181000</v>
      </c>
      <c r="E22" s="57">
        <f t="shared" si="6"/>
        <v>6000</v>
      </c>
      <c r="F22" s="56">
        <f t="shared" si="6"/>
        <v>0</v>
      </c>
      <c r="G22" s="57">
        <f t="shared" si="6"/>
        <v>0</v>
      </c>
      <c r="H22" s="56">
        <f t="shared" si="6"/>
        <v>0</v>
      </c>
      <c r="I22" s="57">
        <f t="shared" si="6"/>
        <v>0</v>
      </c>
      <c r="J22" s="56">
        <f t="shared" si="6"/>
        <v>0</v>
      </c>
      <c r="K22" s="57">
        <f t="shared" si="6"/>
        <v>115000</v>
      </c>
      <c r="L22" s="56">
        <f t="shared" si="6"/>
        <v>30000</v>
      </c>
      <c r="M22" s="57">
        <f t="shared" si="6"/>
        <v>30000</v>
      </c>
      <c r="N22" s="56">
        <f t="shared" si="6"/>
        <v>0</v>
      </c>
      <c r="O22" s="57">
        <f t="shared" si="6"/>
        <v>0</v>
      </c>
      <c r="P22" s="57">
        <f t="shared" si="6"/>
        <v>0</v>
      </c>
    </row>
    <row r="23" spans="1:16" ht="27.75" customHeight="1">
      <c r="A23" s="603">
        <v>8</v>
      </c>
      <c r="B23" s="14"/>
      <c r="C23" s="6" t="s">
        <v>39</v>
      </c>
      <c r="D23" s="64">
        <f>SUM(D42+D63+D91+D114+D140+D169+D221+D243)</f>
        <v>23745</v>
      </c>
      <c r="E23" s="64">
        <f t="shared" ref="E23:P23" si="7">SUM(E42+E91+E114+E140+E169+E221+E243+E63)</f>
        <v>7250</v>
      </c>
      <c r="F23" s="86">
        <f t="shared" si="7"/>
        <v>0</v>
      </c>
      <c r="G23" s="64">
        <f t="shared" si="7"/>
        <v>0</v>
      </c>
      <c r="H23" s="86">
        <f t="shared" si="7"/>
        <v>0</v>
      </c>
      <c r="I23" s="64">
        <f t="shared" si="7"/>
        <v>0</v>
      </c>
      <c r="J23" s="86">
        <f t="shared" si="7"/>
        <v>0</v>
      </c>
      <c r="K23" s="64">
        <f t="shared" si="7"/>
        <v>0</v>
      </c>
      <c r="L23" s="86">
        <f t="shared" si="7"/>
        <v>16495</v>
      </c>
      <c r="M23" s="64">
        <f t="shared" si="7"/>
        <v>0</v>
      </c>
      <c r="N23" s="86">
        <f t="shared" si="7"/>
        <v>0</v>
      </c>
      <c r="O23" s="64">
        <f t="shared" si="7"/>
        <v>0</v>
      </c>
      <c r="P23" s="64">
        <f t="shared" si="7"/>
        <v>0</v>
      </c>
    </row>
    <row r="24" spans="1:16" ht="27.75" customHeight="1">
      <c r="A24" s="603">
        <v>9</v>
      </c>
      <c r="B24" s="14"/>
      <c r="C24" s="7" t="s">
        <v>40</v>
      </c>
      <c r="D24" s="64">
        <f t="shared" ref="D24:P24" si="8">SUM(D44+D93+D116+D146+D171+D223+D245)</f>
        <v>2648906</v>
      </c>
      <c r="E24" s="64">
        <f t="shared" si="8"/>
        <v>310500</v>
      </c>
      <c r="F24" s="86">
        <f t="shared" si="8"/>
        <v>461243</v>
      </c>
      <c r="G24" s="64">
        <f t="shared" si="8"/>
        <v>0</v>
      </c>
      <c r="H24" s="86">
        <f t="shared" si="8"/>
        <v>0</v>
      </c>
      <c r="I24" s="64">
        <f t="shared" si="8"/>
        <v>0</v>
      </c>
      <c r="J24" s="86">
        <f t="shared" si="8"/>
        <v>274569</v>
      </c>
      <c r="K24" s="64">
        <f t="shared" si="8"/>
        <v>0</v>
      </c>
      <c r="L24" s="86">
        <f t="shared" si="8"/>
        <v>0</v>
      </c>
      <c r="M24" s="64">
        <f t="shared" si="8"/>
        <v>0</v>
      </c>
      <c r="N24" s="86">
        <f t="shared" si="8"/>
        <v>148265</v>
      </c>
      <c r="O24" s="64">
        <f t="shared" si="8"/>
        <v>0</v>
      </c>
      <c r="P24" s="64">
        <f t="shared" si="8"/>
        <v>1454329</v>
      </c>
    </row>
    <row r="25" spans="1:16" ht="27.75" customHeight="1">
      <c r="A25" s="603">
        <v>10</v>
      </c>
      <c r="B25" s="14"/>
      <c r="C25" s="8" t="s">
        <v>41</v>
      </c>
      <c r="D25" s="64">
        <f>SUM(D183+D247+D225)</f>
        <v>72920</v>
      </c>
      <c r="E25" s="57">
        <f t="shared" ref="E25:P25" si="9">SUM(E183+E226+E247)</f>
        <v>0</v>
      </c>
      <c r="F25" s="56">
        <f t="shared" si="9"/>
        <v>1920</v>
      </c>
      <c r="G25" s="57">
        <f t="shared" si="9"/>
        <v>0</v>
      </c>
      <c r="H25" s="56">
        <f t="shared" si="9"/>
        <v>0</v>
      </c>
      <c r="I25" s="57">
        <f t="shared" si="9"/>
        <v>0</v>
      </c>
      <c r="J25" s="56">
        <f t="shared" si="9"/>
        <v>0</v>
      </c>
      <c r="K25" s="57">
        <f>SUM(K183+K226+K247)</f>
        <v>70000</v>
      </c>
      <c r="L25" s="56">
        <f t="shared" si="9"/>
        <v>1000</v>
      </c>
      <c r="M25" s="57">
        <f t="shared" si="9"/>
        <v>0</v>
      </c>
      <c r="N25" s="56">
        <f t="shared" si="9"/>
        <v>0</v>
      </c>
      <c r="O25" s="57">
        <f t="shared" si="9"/>
        <v>0</v>
      </c>
      <c r="P25" s="57">
        <f t="shared" si="9"/>
        <v>0</v>
      </c>
    </row>
    <row r="26" spans="1:16" ht="27.75" customHeight="1">
      <c r="A26" s="603">
        <v>11</v>
      </c>
      <c r="B26" s="14"/>
      <c r="C26" s="5" t="s">
        <v>42</v>
      </c>
      <c r="D26" s="64">
        <f>SUM(D46+D95+D118+D148+D185+D227+D249)</f>
        <v>89765</v>
      </c>
      <c r="E26" s="57">
        <f t="shared" ref="E26:P26" si="10">SUM(E46+E95+E118+E148+E185+E227)</f>
        <v>20560</v>
      </c>
      <c r="F26" s="86">
        <f t="shared" si="10"/>
        <v>57766</v>
      </c>
      <c r="G26" s="64">
        <f t="shared" si="10"/>
        <v>11439</v>
      </c>
      <c r="H26" s="86">
        <f t="shared" si="10"/>
        <v>0</v>
      </c>
      <c r="I26" s="64">
        <f t="shared" si="10"/>
        <v>0</v>
      </c>
      <c r="J26" s="86">
        <f t="shared" si="10"/>
        <v>0</v>
      </c>
      <c r="K26" s="64">
        <f t="shared" si="10"/>
        <v>0</v>
      </c>
      <c r="L26" s="86">
        <f t="shared" si="10"/>
        <v>0</v>
      </c>
      <c r="M26" s="64">
        <f t="shared" si="10"/>
        <v>0</v>
      </c>
      <c r="N26" s="86">
        <f t="shared" si="10"/>
        <v>0</v>
      </c>
      <c r="O26" s="64">
        <f t="shared" si="10"/>
        <v>0</v>
      </c>
      <c r="P26" s="64">
        <f t="shared" si="10"/>
        <v>0</v>
      </c>
    </row>
    <row r="27" spans="1:16" ht="27.75" customHeight="1">
      <c r="A27" s="603">
        <v>12</v>
      </c>
      <c r="B27" s="14"/>
      <c r="C27" s="6" t="s">
        <v>43</v>
      </c>
      <c r="D27" s="64">
        <f>SUM(D47+D96+D186+D119)</f>
        <v>4560</v>
      </c>
      <c r="E27" s="57">
        <f t="shared" ref="E27:P27" si="11">SUM(E47+E96+E119+E186)</f>
        <v>4560</v>
      </c>
      <c r="F27" s="86">
        <f t="shared" si="11"/>
        <v>0</v>
      </c>
      <c r="G27" s="64">
        <f t="shared" si="11"/>
        <v>0</v>
      </c>
      <c r="H27" s="86">
        <f t="shared" si="11"/>
        <v>0</v>
      </c>
      <c r="I27" s="64">
        <f t="shared" si="11"/>
        <v>0</v>
      </c>
      <c r="J27" s="86">
        <f t="shared" si="11"/>
        <v>0</v>
      </c>
      <c r="K27" s="64">
        <f t="shared" si="11"/>
        <v>0</v>
      </c>
      <c r="L27" s="86">
        <f t="shared" si="11"/>
        <v>0</v>
      </c>
      <c r="M27" s="64">
        <f t="shared" si="11"/>
        <v>0</v>
      </c>
      <c r="N27" s="86">
        <f t="shared" si="11"/>
        <v>0</v>
      </c>
      <c r="O27" s="64">
        <f t="shared" si="11"/>
        <v>0</v>
      </c>
      <c r="P27" s="64">
        <f t="shared" si="11"/>
        <v>0</v>
      </c>
    </row>
    <row r="28" spans="1:16" ht="27.75" customHeight="1">
      <c r="A28" s="603">
        <v>13</v>
      </c>
      <c r="B28" s="14"/>
      <c r="C28" s="6" t="s">
        <v>44</v>
      </c>
      <c r="D28" s="64">
        <f>SUM(D49+D188+D228+D98+D250+D121)</f>
        <v>85205</v>
      </c>
      <c r="E28" s="57">
        <f t="shared" ref="E28:P28" si="12">E49+E98+E121+E188+E228</f>
        <v>16000</v>
      </c>
      <c r="F28" s="86">
        <f t="shared" si="12"/>
        <v>57766</v>
      </c>
      <c r="G28" s="64">
        <f t="shared" si="12"/>
        <v>11439</v>
      </c>
      <c r="H28" s="86">
        <f t="shared" si="12"/>
        <v>0</v>
      </c>
      <c r="I28" s="64">
        <f t="shared" si="12"/>
        <v>0</v>
      </c>
      <c r="J28" s="86">
        <f t="shared" si="12"/>
        <v>0</v>
      </c>
      <c r="K28" s="64">
        <f t="shared" si="12"/>
        <v>0</v>
      </c>
      <c r="L28" s="86">
        <f t="shared" si="12"/>
        <v>0</v>
      </c>
      <c r="M28" s="64">
        <f t="shared" si="12"/>
        <v>0</v>
      </c>
      <c r="N28" s="86">
        <f t="shared" si="12"/>
        <v>0</v>
      </c>
      <c r="O28" s="64">
        <f t="shared" si="12"/>
        <v>0</v>
      </c>
      <c r="P28" s="64">
        <f t="shared" si="12"/>
        <v>0</v>
      </c>
    </row>
    <row r="29" spans="1:16" ht="27.75" customHeight="1">
      <c r="A29" s="603">
        <v>14</v>
      </c>
      <c r="B29" s="13"/>
      <c r="C29" s="9" t="s">
        <v>45</v>
      </c>
      <c r="D29" s="88">
        <f>SUM(D51+D200+D230)</f>
        <v>0</v>
      </c>
      <c r="E29" s="95">
        <f t="shared" ref="E29:J29" si="13">SUM(E51+E200)</f>
        <v>0</v>
      </c>
      <c r="F29" s="98">
        <f t="shared" si="13"/>
        <v>0</v>
      </c>
      <c r="G29" s="88">
        <f t="shared" si="13"/>
        <v>0</v>
      </c>
      <c r="H29" s="98">
        <f t="shared" si="13"/>
        <v>0</v>
      </c>
      <c r="I29" s="88">
        <f t="shared" si="13"/>
        <v>0</v>
      </c>
      <c r="J29" s="98">
        <f t="shared" si="13"/>
        <v>0</v>
      </c>
      <c r="K29" s="88">
        <f>SUM(K51+K200+K230)</f>
        <v>0</v>
      </c>
      <c r="L29" s="98">
        <f>SUM(L51+L200)</f>
        <v>0</v>
      </c>
      <c r="M29" s="88">
        <f>SUM(M51+M200)</f>
        <v>0</v>
      </c>
      <c r="N29" s="98">
        <f>SUM(N51+N200)</f>
        <v>0</v>
      </c>
      <c r="O29" s="64">
        <f>SUM(O51+O200)</f>
        <v>0</v>
      </c>
      <c r="P29" s="88">
        <f>SUM(P51+P200)</f>
        <v>0</v>
      </c>
    </row>
    <row r="30" spans="1:16" ht="21" thickBot="1">
      <c r="A30" s="603">
        <v>15</v>
      </c>
      <c r="B30" s="21"/>
      <c r="C30" s="15"/>
      <c r="D30" s="89"/>
      <c r="E30" s="96"/>
      <c r="F30" s="99"/>
      <c r="G30" s="89"/>
      <c r="H30" s="99"/>
      <c r="I30" s="89"/>
      <c r="J30" s="99"/>
      <c r="K30" s="89"/>
      <c r="L30" s="99"/>
      <c r="M30" s="89"/>
      <c r="N30" s="90"/>
      <c r="O30" s="46"/>
      <c r="P30" s="89"/>
    </row>
    <row r="31" spans="1:16" s="255" customFormat="1" ht="55.5" customHeight="1" thickBot="1">
      <c r="A31" s="603">
        <v>16</v>
      </c>
      <c r="B31" s="81"/>
      <c r="C31" s="80" t="s">
        <v>46</v>
      </c>
      <c r="D31" s="77">
        <f>SUM(E31:P31)</f>
        <v>680819</v>
      </c>
      <c r="E31" s="66">
        <f>SUM(E32+E35+E46+E51)</f>
        <v>20860</v>
      </c>
      <c r="F31" s="78">
        <f>SUM(F32+F35+F46)</f>
        <v>2264</v>
      </c>
      <c r="G31" s="78">
        <f>SUM(G32+G35+G46)</f>
        <v>0</v>
      </c>
      <c r="H31" s="78">
        <f>SUM(H32+H35+H46)</f>
        <v>0</v>
      </c>
      <c r="I31" s="78">
        <f>SUM(I32+I35+I46)</f>
        <v>0</v>
      </c>
      <c r="J31" s="66">
        <f t="shared" ref="J31:P31" si="14">SUM(J32+J35+J46+J51)</f>
        <v>0</v>
      </c>
      <c r="K31" s="66">
        <f t="shared" si="14"/>
        <v>70000</v>
      </c>
      <c r="L31" s="66">
        <f t="shared" si="14"/>
        <v>0</v>
      </c>
      <c r="M31" s="66">
        <f t="shared" si="14"/>
        <v>0</v>
      </c>
      <c r="N31" s="157">
        <f t="shared" si="14"/>
        <v>0</v>
      </c>
      <c r="O31" s="77">
        <f t="shared" si="14"/>
        <v>0</v>
      </c>
      <c r="P31" s="148">
        <f t="shared" si="14"/>
        <v>587695</v>
      </c>
    </row>
    <row r="32" spans="1:16" s="255" customFormat="1" ht="33.75" customHeight="1" thickBot="1">
      <c r="A32" s="603">
        <v>17</v>
      </c>
      <c r="B32" s="146"/>
      <c r="C32" s="237" t="s">
        <v>47</v>
      </c>
      <c r="D32" s="46">
        <f>SUM(E32:P32)</f>
        <v>592695</v>
      </c>
      <c r="E32" s="363">
        <f t="shared" ref="E32:L32" si="15">SUM(E33:E34)</f>
        <v>5000</v>
      </c>
      <c r="F32" s="363">
        <f t="shared" si="15"/>
        <v>0</v>
      </c>
      <c r="G32" s="363">
        <f t="shared" si="15"/>
        <v>0</v>
      </c>
      <c r="H32" s="363">
        <f t="shared" si="15"/>
        <v>0</v>
      </c>
      <c r="I32" s="363">
        <f t="shared" si="15"/>
        <v>0</v>
      </c>
      <c r="J32" s="363">
        <f t="shared" si="15"/>
        <v>0</v>
      </c>
      <c r="K32" s="363">
        <f t="shared" si="15"/>
        <v>0</v>
      </c>
      <c r="L32" s="363">
        <f t="shared" si="15"/>
        <v>0</v>
      </c>
      <c r="M32" s="363">
        <f>SUM(M33:M34)</f>
        <v>0</v>
      </c>
      <c r="N32" s="402">
        <f>SUM(N33:N34)</f>
        <v>0</v>
      </c>
      <c r="O32" s="403">
        <f>SUM(O33:O34)</f>
        <v>0</v>
      </c>
      <c r="P32" s="404">
        <f>SUM(P33:P34)</f>
        <v>587695</v>
      </c>
    </row>
    <row r="33" spans="1:16" s="255" customFormat="1" ht="47.25" customHeight="1">
      <c r="A33" s="603">
        <v>18</v>
      </c>
      <c r="B33" s="102">
        <v>2122</v>
      </c>
      <c r="C33" s="103" t="s">
        <v>91</v>
      </c>
      <c r="D33" s="104">
        <f t="shared" ref="D33:D34" si="16">SUM(E33:P33)</f>
        <v>5000</v>
      </c>
      <c r="E33" s="68">
        <v>5000</v>
      </c>
      <c r="F33" s="114"/>
      <c r="G33" s="114"/>
      <c r="H33" s="114"/>
      <c r="I33" s="114"/>
      <c r="J33" s="114"/>
      <c r="K33" s="114"/>
      <c r="L33" s="114"/>
      <c r="M33" s="114"/>
      <c r="N33" s="115"/>
      <c r="O33" s="462"/>
      <c r="P33" s="117"/>
    </row>
    <row r="34" spans="1:16" s="255" customFormat="1" ht="90.75" customHeight="1" thickBot="1">
      <c r="A34" s="610">
        <v>19</v>
      </c>
      <c r="B34" s="612">
        <v>2122</v>
      </c>
      <c r="C34" s="613" t="s">
        <v>217</v>
      </c>
      <c r="D34" s="46">
        <f t="shared" si="16"/>
        <v>587695</v>
      </c>
      <c r="E34" s="614"/>
      <c r="F34" s="240"/>
      <c r="G34" s="240"/>
      <c r="H34" s="240"/>
      <c r="I34" s="240"/>
      <c r="J34" s="240"/>
      <c r="K34" s="240"/>
      <c r="L34" s="240"/>
      <c r="M34" s="240"/>
      <c r="N34" s="241"/>
      <c r="O34" s="211"/>
      <c r="P34" s="615">
        <v>587695</v>
      </c>
    </row>
    <row r="35" spans="1:16" s="255" customFormat="1" ht="33" customHeight="1">
      <c r="A35" s="602">
        <v>20</v>
      </c>
      <c r="B35" s="149"/>
      <c r="C35" s="609" t="s">
        <v>48</v>
      </c>
      <c r="D35" s="62">
        <f>SUM(E35:P35)</f>
        <v>83564</v>
      </c>
      <c r="E35" s="616">
        <f t="shared" ref="E35:P35" si="17">E36+E38+E40+E42+E44</f>
        <v>11300</v>
      </c>
      <c r="F35" s="617">
        <f t="shared" si="17"/>
        <v>2264</v>
      </c>
      <c r="G35" s="617">
        <f t="shared" si="17"/>
        <v>0</v>
      </c>
      <c r="H35" s="617">
        <f t="shared" si="17"/>
        <v>0</v>
      </c>
      <c r="I35" s="617">
        <f t="shared" si="17"/>
        <v>0</v>
      </c>
      <c r="J35" s="617">
        <f t="shared" si="17"/>
        <v>0</v>
      </c>
      <c r="K35" s="617">
        <f t="shared" si="17"/>
        <v>70000</v>
      </c>
      <c r="L35" s="617">
        <f t="shared" si="17"/>
        <v>0</v>
      </c>
      <c r="M35" s="617">
        <f t="shared" si="17"/>
        <v>0</v>
      </c>
      <c r="N35" s="618">
        <f t="shared" si="17"/>
        <v>0</v>
      </c>
      <c r="O35" s="619">
        <f t="shared" si="17"/>
        <v>0</v>
      </c>
      <c r="P35" s="620">
        <f t="shared" si="17"/>
        <v>0</v>
      </c>
    </row>
    <row r="36" spans="1:16" s="255" customFormat="1" ht="31.5" customHeight="1">
      <c r="A36" s="603">
        <v>21</v>
      </c>
      <c r="B36" s="107"/>
      <c r="C36" s="113" t="s">
        <v>49</v>
      </c>
      <c r="D36" s="64">
        <f t="shared" ref="D36:P36" si="18">SUM(D37:D37)</f>
        <v>12264</v>
      </c>
      <c r="E36" s="244">
        <f t="shared" si="18"/>
        <v>10000</v>
      </c>
      <c r="F36" s="114">
        <f t="shared" si="18"/>
        <v>2264</v>
      </c>
      <c r="G36" s="114">
        <f t="shared" si="18"/>
        <v>0</v>
      </c>
      <c r="H36" s="114">
        <f t="shared" si="18"/>
        <v>0</v>
      </c>
      <c r="I36" s="114">
        <f t="shared" si="18"/>
        <v>0</v>
      </c>
      <c r="J36" s="114">
        <f t="shared" si="18"/>
        <v>0</v>
      </c>
      <c r="K36" s="114">
        <f t="shared" si="18"/>
        <v>0</v>
      </c>
      <c r="L36" s="114">
        <f t="shared" si="18"/>
        <v>0</v>
      </c>
      <c r="M36" s="114">
        <f t="shared" si="18"/>
        <v>0</v>
      </c>
      <c r="N36" s="115">
        <f t="shared" si="18"/>
        <v>0</v>
      </c>
      <c r="O36" s="116">
        <f t="shared" si="18"/>
        <v>0</v>
      </c>
      <c r="P36" s="117">
        <f t="shared" si="18"/>
        <v>0</v>
      </c>
    </row>
    <row r="37" spans="1:16" s="255" customFormat="1" ht="34.5" customHeight="1">
      <c r="A37" s="603">
        <v>22</v>
      </c>
      <c r="B37" s="107">
        <v>2122</v>
      </c>
      <c r="C37" s="118" t="s">
        <v>50</v>
      </c>
      <c r="D37" s="64">
        <f>SUM(E37:P37)</f>
        <v>12264</v>
      </c>
      <c r="E37" s="68">
        <v>10000</v>
      </c>
      <c r="F37" s="119">
        <v>2264</v>
      </c>
      <c r="G37" s="218"/>
      <c r="H37" s="218"/>
      <c r="I37" s="218"/>
      <c r="J37" s="155"/>
      <c r="K37" s="155"/>
      <c r="L37" s="155"/>
      <c r="M37" s="155"/>
      <c r="N37" s="156"/>
      <c r="O37" s="116"/>
      <c r="P37" s="117"/>
    </row>
    <row r="38" spans="1:16" s="255" customFormat="1" ht="35.25" customHeight="1">
      <c r="A38" s="603">
        <v>23</v>
      </c>
      <c r="B38" s="121"/>
      <c r="C38" s="122" t="s">
        <v>51</v>
      </c>
      <c r="D38" s="104">
        <f>SUM(D39)</f>
        <v>1300</v>
      </c>
      <c r="E38" s="334">
        <f>SUM(E39)</f>
        <v>1300</v>
      </c>
      <c r="F38" s="334">
        <f t="shared" ref="F38:P38" si="19">SUM(F39)</f>
        <v>0</v>
      </c>
      <c r="G38" s="334">
        <f t="shared" si="19"/>
        <v>0</v>
      </c>
      <c r="H38" s="334">
        <f t="shared" si="19"/>
        <v>0</v>
      </c>
      <c r="I38" s="334">
        <f t="shared" si="19"/>
        <v>0</v>
      </c>
      <c r="J38" s="334">
        <f t="shared" si="19"/>
        <v>0</v>
      </c>
      <c r="K38" s="334">
        <f t="shared" si="19"/>
        <v>0</v>
      </c>
      <c r="L38" s="334">
        <f t="shared" si="19"/>
        <v>0</v>
      </c>
      <c r="M38" s="334">
        <f t="shared" si="19"/>
        <v>0</v>
      </c>
      <c r="N38" s="461">
        <f t="shared" si="19"/>
        <v>0</v>
      </c>
      <c r="O38" s="463">
        <f t="shared" si="19"/>
        <v>0</v>
      </c>
      <c r="P38" s="621">
        <f t="shared" si="19"/>
        <v>0</v>
      </c>
    </row>
    <row r="39" spans="1:16" s="255" customFormat="1" ht="31.5" customHeight="1">
      <c r="A39" s="603">
        <v>24</v>
      </c>
      <c r="B39" s="121">
        <v>2122</v>
      </c>
      <c r="C39" s="127" t="s">
        <v>88</v>
      </c>
      <c r="D39" s="104">
        <f t="shared" ref="D39" si="20">SUM(E39:P39)</f>
        <v>1300</v>
      </c>
      <c r="E39" s="67">
        <v>1300</v>
      </c>
      <c r="F39" s="212"/>
      <c r="G39" s="212"/>
      <c r="H39" s="212"/>
      <c r="I39" s="212"/>
      <c r="J39" s="212"/>
      <c r="K39" s="212"/>
      <c r="L39" s="212"/>
      <c r="M39" s="212"/>
      <c r="N39" s="213"/>
      <c r="O39" s="154"/>
      <c r="P39" s="172"/>
    </row>
    <row r="40" spans="1:16" s="255" customFormat="1" ht="24.75" customHeight="1">
      <c r="A40" s="603">
        <v>25</v>
      </c>
      <c r="B40" s="130"/>
      <c r="C40" s="131" t="s">
        <v>52</v>
      </c>
      <c r="D40" s="88">
        <f>SUM(D41)</f>
        <v>70000</v>
      </c>
      <c r="E40" s="335">
        <f t="shared" ref="E40:J40" si="21">SUM(E41+E168)</f>
        <v>0</v>
      </c>
      <c r="F40" s="132">
        <f t="shared" si="21"/>
        <v>0</v>
      </c>
      <c r="G40" s="132">
        <f t="shared" si="21"/>
        <v>0</v>
      </c>
      <c r="H40" s="132">
        <f t="shared" si="21"/>
        <v>0</v>
      </c>
      <c r="I40" s="132">
        <f t="shared" si="21"/>
        <v>0</v>
      </c>
      <c r="J40" s="132">
        <f t="shared" si="21"/>
        <v>0</v>
      </c>
      <c r="K40" s="132">
        <f>SUM(K41)</f>
        <v>70000</v>
      </c>
      <c r="L40" s="132">
        <f>SUM(L41+L168)</f>
        <v>0</v>
      </c>
      <c r="M40" s="132">
        <f>SUM(M41+M168)</f>
        <v>0</v>
      </c>
      <c r="N40" s="133">
        <f>SUM(N41+N168)</f>
        <v>0</v>
      </c>
      <c r="O40" s="134">
        <f>SUM(O41+O168)</f>
        <v>0</v>
      </c>
      <c r="P40" s="135">
        <f>SUM(P41+P168)</f>
        <v>0</v>
      </c>
    </row>
    <row r="41" spans="1:16" s="255" customFormat="1" ht="27.75" customHeight="1">
      <c r="A41" s="603">
        <v>26</v>
      </c>
      <c r="B41" s="107">
        <v>2122</v>
      </c>
      <c r="C41" s="141" t="s">
        <v>53</v>
      </c>
      <c r="D41" s="64">
        <f>SUM(E41:P41)</f>
        <v>70000</v>
      </c>
      <c r="E41" s="244"/>
      <c r="F41" s="155"/>
      <c r="G41" s="155"/>
      <c r="H41" s="155"/>
      <c r="I41" s="155"/>
      <c r="J41" s="155"/>
      <c r="K41" s="119">
        <v>70000</v>
      </c>
      <c r="L41" s="155"/>
      <c r="M41" s="155"/>
      <c r="N41" s="156"/>
      <c r="O41" s="116"/>
      <c r="P41" s="117"/>
    </row>
    <row r="42" spans="1:16" s="255" customFormat="1" ht="24.75" customHeight="1">
      <c r="A42" s="603">
        <v>27</v>
      </c>
      <c r="B42" s="107"/>
      <c r="C42" s="113" t="s">
        <v>54</v>
      </c>
      <c r="D42" s="64">
        <f>SUM(E43:P43)</f>
        <v>0</v>
      </c>
      <c r="E42" s="244">
        <f>SUM(E43)</f>
        <v>0</v>
      </c>
      <c r="F42" s="137">
        <f t="shared" ref="F42:P42" si="22">SUM(F43)</f>
        <v>0</v>
      </c>
      <c r="G42" s="137">
        <f t="shared" si="22"/>
        <v>0</v>
      </c>
      <c r="H42" s="137">
        <f t="shared" si="22"/>
        <v>0</v>
      </c>
      <c r="I42" s="137">
        <f t="shared" si="22"/>
        <v>0</v>
      </c>
      <c r="J42" s="137">
        <f t="shared" si="22"/>
        <v>0</v>
      </c>
      <c r="K42" s="137">
        <f t="shared" si="22"/>
        <v>0</v>
      </c>
      <c r="L42" s="137">
        <f t="shared" si="22"/>
        <v>0</v>
      </c>
      <c r="M42" s="137">
        <f t="shared" si="22"/>
        <v>0</v>
      </c>
      <c r="N42" s="138">
        <f t="shared" si="22"/>
        <v>0</v>
      </c>
      <c r="O42" s="139">
        <f t="shared" si="22"/>
        <v>0</v>
      </c>
      <c r="P42" s="140">
        <f t="shared" si="22"/>
        <v>0</v>
      </c>
    </row>
    <row r="43" spans="1:16" s="255" customFormat="1" ht="21">
      <c r="A43" s="603">
        <v>28</v>
      </c>
      <c r="B43" s="107"/>
      <c r="C43" s="261"/>
      <c r="D43" s="64">
        <f>SUM(E43:P43)</f>
        <v>0</v>
      </c>
      <c r="E43" s="244"/>
      <c r="F43" s="155"/>
      <c r="G43" s="155"/>
      <c r="H43" s="155"/>
      <c r="I43" s="155"/>
      <c r="J43" s="155"/>
      <c r="K43" s="155"/>
      <c r="L43" s="155"/>
      <c r="M43" s="155"/>
      <c r="N43" s="156"/>
      <c r="O43" s="116"/>
      <c r="P43" s="117"/>
    </row>
    <row r="44" spans="1:16" s="255" customFormat="1" ht="27.75" customHeight="1">
      <c r="A44" s="603">
        <v>29</v>
      </c>
      <c r="B44" s="107"/>
      <c r="C44" s="142" t="s">
        <v>55</v>
      </c>
      <c r="D44" s="64">
        <f>SUM(D45)</f>
        <v>0</v>
      </c>
      <c r="E44" s="143">
        <f t="shared" ref="E44:P44" si="23">SUM(E45)</f>
        <v>0</v>
      </c>
      <c r="F44" s="65">
        <f t="shared" ref="F44" si="24">SUM(F45)</f>
        <v>0</v>
      </c>
      <c r="G44" s="65">
        <f t="shared" ref="G44" si="25">SUM(G45)</f>
        <v>0</v>
      </c>
      <c r="H44" s="65">
        <f t="shared" ref="H44:I44" si="26">SUM(H45)</f>
        <v>0</v>
      </c>
      <c r="I44" s="65">
        <f t="shared" si="26"/>
        <v>0</v>
      </c>
      <c r="J44" s="65">
        <f t="shared" ref="J44" si="27">SUM(J45)</f>
        <v>0</v>
      </c>
      <c r="K44" s="65">
        <f t="shared" ref="K44" si="28">SUM(K45)</f>
        <v>0</v>
      </c>
      <c r="L44" s="65">
        <f t="shared" ref="L44" si="29">SUM(L45)</f>
        <v>0</v>
      </c>
      <c r="M44" s="58">
        <f t="shared" ref="M44" si="30">SUM(M45)</f>
        <v>0</v>
      </c>
      <c r="N44" s="86">
        <f t="shared" si="23"/>
        <v>0</v>
      </c>
      <c r="O44" s="64">
        <f t="shared" si="23"/>
        <v>0</v>
      </c>
      <c r="P44" s="87">
        <f t="shared" si="23"/>
        <v>0</v>
      </c>
    </row>
    <row r="45" spans="1:16" s="255" customFormat="1" ht="21" customHeight="1">
      <c r="A45" s="603">
        <v>30</v>
      </c>
      <c r="B45" s="107"/>
      <c r="C45" s="261"/>
      <c r="D45" s="64"/>
      <c r="E45" s="244"/>
      <c r="F45" s="114"/>
      <c r="G45" s="114"/>
      <c r="H45" s="114"/>
      <c r="I45" s="114"/>
      <c r="J45" s="114"/>
      <c r="K45" s="114"/>
      <c r="L45" s="114"/>
      <c r="M45" s="114"/>
      <c r="N45" s="115"/>
      <c r="O45" s="116"/>
      <c r="P45" s="117"/>
    </row>
    <row r="46" spans="1:16" s="255" customFormat="1" ht="34.5" customHeight="1">
      <c r="A46" s="603">
        <v>31</v>
      </c>
      <c r="B46" s="107"/>
      <c r="C46" s="108" t="s">
        <v>56</v>
      </c>
      <c r="D46" s="64">
        <f>SUM(E46:P46)</f>
        <v>4560</v>
      </c>
      <c r="E46" s="54">
        <f>SUM(E47+E49)</f>
        <v>4560</v>
      </c>
      <c r="F46" s="109">
        <f t="shared" ref="F46:P46" si="31">SUM(F47+F49)</f>
        <v>0</v>
      </c>
      <c r="G46" s="109">
        <f t="shared" si="31"/>
        <v>0</v>
      </c>
      <c r="H46" s="109">
        <f t="shared" si="31"/>
        <v>0</v>
      </c>
      <c r="I46" s="109">
        <f t="shared" si="31"/>
        <v>0</v>
      </c>
      <c r="J46" s="109">
        <f t="shared" si="31"/>
        <v>0</v>
      </c>
      <c r="K46" s="109">
        <f t="shared" si="31"/>
        <v>0</v>
      </c>
      <c r="L46" s="109">
        <f t="shared" si="31"/>
        <v>0</v>
      </c>
      <c r="M46" s="109">
        <f t="shared" si="31"/>
        <v>0</v>
      </c>
      <c r="N46" s="110">
        <f t="shared" si="31"/>
        <v>0</v>
      </c>
      <c r="O46" s="111">
        <f t="shared" si="31"/>
        <v>0</v>
      </c>
      <c r="P46" s="112">
        <f t="shared" si="31"/>
        <v>0</v>
      </c>
    </row>
    <row r="47" spans="1:16" s="255" customFormat="1" ht="32.25" customHeight="1">
      <c r="A47" s="603">
        <v>32</v>
      </c>
      <c r="B47" s="107"/>
      <c r="C47" s="113" t="s">
        <v>57</v>
      </c>
      <c r="D47" s="64">
        <f>SUM(D48)</f>
        <v>4560</v>
      </c>
      <c r="E47" s="293">
        <f>SUM(E48)</f>
        <v>4560</v>
      </c>
      <c r="F47" s="193">
        <f t="shared" ref="F47:P47" si="32">SUM(F48)</f>
        <v>0</v>
      </c>
      <c r="G47" s="193">
        <f t="shared" si="32"/>
        <v>0</v>
      </c>
      <c r="H47" s="193">
        <f t="shared" si="32"/>
        <v>0</v>
      </c>
      <c r="I47" s="193">
        <f t="shared" si="32"/>
        <v>0</v>
      </c>
      <c r="J47" s="193">
        <f t="shared" si="32"/>
        <v>0</v>
      </c>
      <c r="K47" s="193">
        <f t="shared" si="32"/>
        <v>0</v>
      </c>
      <c r="L47" s="193">
        <f t="shared" si="32"/>
        <v>0</v>
      </c>
      <c r="M47" s="193">
        <f t="shared" si="32"/>
        <v>0</v>
      </c>
      <c r="N47" s="194">
        <f t="shared" si="32"/>
        <v>0</v>
      </c>
      <c r="O47" s="195">
        <f t="shared" si="32"/>
        <v>0</v>
      </c>
      <c r="P47" s="196">
        <f t="shared" si="32"/>
        <v>0</v>
      </c>
    </row>
    <row r="48" spans="1:16" s="255" customFormat="1" ht="45.75" customHeight="1">
      <c r="A48" s="603">
        <v>33</v>
      </c>
      <c r="B48" s="130">
        <v>2122</v>
      </c>
      <c r="C48" s="144" t="s">
        <v>110</v>
      </c>
      <c r="D48" s="88">
        <f>SUM(E48:P48)</f>
        <v>4560</v>
      </c>
      <c r="E48" s="73">
        <v>4560</v>
      </c>
      <c r="F48" s="263"/>
      <c r="G48" s="263"/>
      <c r="H48" s="263"/>
      <c r="I48" s="263"/>
      <c r="J48" s="263"/>
      <c r="K48" s="263"/>
      <c r="L48" s="263"/>
      <c r="M48" s="263"/>
      <c r="N48" s="264"/>
      <c r="O48" s="116"/>
      <c r="P48" s="265"/>
    </row>
    <row r="49" spans="1:16" s="255" customFormat="1" ht="27.75" customHeight="1">
      <c r="A49" s="603">
        <v>34</v>
      </c>
      <c r="B49" s="107"/>
      <c r="C49" s="113" t="s">
        <v>58</v>
      </c>
      <c r="D49" s="64">
        <f>SUM(D50)</f>
        <v>0</v>
      </c>
      <c r="E49" s="244">
        <f>SUM(E50)</f>
        <v>0</v>
      </c>
      <c r="F49" s="114">
        <f t="shared" ref="F49:P49" si="33">SUM(F50)</f>
        <v>0</v>
      </c>
      <c r="G49" s="114">
        <f t="shared" si="33"/>
        <v>0</v>
      </c>
      <c r="H49" s="114">
        <f t="shared" si="33"/>
        <v>0</v>
      </c>
      <c r="I49" s="114">
        <f t="shared" si="33"/>
        <v>0</v>
      </c>
      <c r="J49" s="114">
        <f t="shared" si="33"/>
        <v>0</v>
      </c>
      <c r="K49" s="114">
        <f t="shared" si="33"/>
        <v>0</v>
      </c>
      <c r="L49" s="114">
        <f t="shared" si="33"/>
        <v>0</v>
      </c>
      <c r="M49" s="114">
        <f t="shared" si="33"/>
        <v>0</v>
      </c>
      <c r="N49" s="115">
        <f t="shared" si="33"/>
        <v>0</v>
      </c>
      <c r="O49" s="116">
        <f t="shared" si="33"/>
        <v>0</v>
      </c>
      <c r="P49" s="117">
        <f t="shared" si="33"/>
        <v>0</v>
      </c>
    </row>
    <row r="50" spans="1:16" s="255" customFormat="1" ht="21">
      <c r="A50" s="603">
        <v>35</v>
      </c>
      <c r="B50" s="107"/>
      <c r="C50" s="266"/>
      <c r="D50" s="64"/>
      <c r="E50" s="244"/>
      <c r="F50" s="155"/>
      <c r="G50" s="155"/>
      <c r="H50" s="155"/>
      <c r="I50" s="155"/>
      <c r="J50" s="155"/>
      <c r="K50" s="155"/>
      <c r="L50" s="155"/>
      <c r="M50" s="155"/>
      <c r="N50" s="156"/>
      <c r="O50" s="116"/>
      <c r="P50" s="117"/>
    </row>
    <row r="51" spans="1:16" s="255" customFormat="1" ht="28.5" customHeight="1">
      <c r="A51" s="603">
        <v>36</v>
      </c>
      <c r="B51" s="107"/>
      <c r="C51" s="108" t="s">
        <v>59</v>
      </c>
      <c r="D51" s="64">
        <f t="shared" ref="D51:D56" si="34">SUM(E51:P51)</f>
        <v>0</v>
      </c>
      <c r="E51" s="244">
        <f t="shared" ref="E51:P51" si="35">SUM(E52:E52)</f>
        <v>0</v>
      </c>
      <c r="F51" s="155">
        <f t="shared" si="35"/>
        <v>0</v>
      </c>
      <c r="G51" s="155">
        <f t="shared" si="35"/>
        <v>0</v>
      </c>
      <c r="H51" s="155">
        <f>SUM(H52:H52)</f>
        <v>0</v>
      </c>
      <c r="I51" s="155">
        <f>SUM(I52:I52)</f>
        <v>0</v>
      </c>
      <c r="J51" s="155">
        <f t="shared" si="35"/>
        <v>0</v>
      </c>
      <c r="K51" s="155">
        <f t="shared" si="35"/>
        <v>0</v>
      </c>
      <c r="L51" s="155">
        <f t="shared" si="35"/>
        <v>0</v>
      </c>
      <c r="M51" s="155">
        <f t="shared" si="35"/>
        <v>0</v>
      </c>
      <c r="N51" s="156">
        <f t="shared" si="35"/>
        <v>0</v>
      </c>
      <c r="O51" s="116">
        <f>SUM(O52:O52)</f>
        <v>0</v>
      </c>
      <c r="P51" s="117">
        <f t="shared" si="35"/>
        <v>0</v>
      </c>
    </row>
    <row r="52" spans="1:16" s="255" customFormat="1" ht="21.75" thickBot="1">
      <c r="A52" s="603">
        <v>37</v>
      </c>
      <c r="B52" s="146"/>
      <c r="C52" s="267"/>
      <c r="D52" s="46">
        <f t="shared" si="34"/>
        <v>0</v>
      </c>
      <c r="E52" s="336"/>
      <c r="F52" s="268"/>
      <c r="G52" s="268"/>
      <c r="H52" s="268"/>
      <c r="I52" s="268"/>
      <c r="J52" s="268"/>
      <c r="K52" s="268"/>
      <c r="L52" s="268"/>
      <c r="M52" s="268"/>
      <c r="N52" s="269"/>
      <c r="O52" s="242"/>
      <c r="P52" s="265"/>
    </row>
    <row r="53" spans="1:16" s="255" customFormat="1" ht="49.5" customHeight="1" thickBot="1">
      <c r="A53" s="603">
        <v>38</v>
      </c>
      <c r="B53" s="81"/>
      <c r="C53" s="79" t="s">
        <v>60</v>
      </c>
      <c r="D53" s="77">
        <f t="shared" si="34"/>
        <v>15000</v>
      </c>
      <c r="E53" s="66">
        <f t="shared" ref="E53:P53" si="36">SUM(E54+E56)</f>
        <v>0</v>
      </c>
      <c r="F53" s="78">
        <f t="shared" si="36"/>
        <v>0</v>
      </c>
      <c r="G53" s="78">
        <f t="shared" si="36"/>
        <v>0</v>
      </c>
      <c r="H53" s="78">
        <f t="shared" si="36"/>
        <v>0</v>
      </c>
      <c r="I53" s="78">
        <f>SUM(I54+I56)</f>
        <v>0</v>
      </c>
      <c r="J53" s="66">
        <f t="shared" si="36"/>
        <v>0</v>
      </c>
      <c r="K53" s="78">
        <f t="shared" si="36"/>
        <v>0</v>
      </c>
      <c r="L53" s="78">
        <f t="shared" si="36"/>
        <v>15000</v>
      </c>
      <c r="M53" s="78">
        <f t="shared" si="36"/>
        <v>0</v>
      </c>
      <c r="N53" s="147">
        <f t="shared" si="36"/>
        <v>0</v>
      </c>
      <c r="O53" s="84">
        <f t="shared" si="36"/>
        <v>0</v>
      </c>
      <c r="P53" s="148">
        <f t="shared" si="36"/>
        <v>0</v>
      </c>
    </row>
    <row r="54" spans="1:16" s="255" customFormat="1" ht="27" customHeight="1">
      <c r="A54" s="603">
        <v>39</v>
      </c>
      <c r="B54" s="149"/>
      <c r="C54" s="150" t="s">
        <v>47</v>
      </c>
      <c r="D54" s="62">
        <f t="shared" si="34"/>
        <v>0</v>
      </c>
      <c r="E54" s="347">
        <f t="shared" ref="E54:P54" si="37">SUM(E55:E55)</f>
        <v>0</v>
      </c>
      <c r="F54" s="63">
        <f t="shared" si="37"/>
        <v>0</v>
      </c>
      <c r="G54" s="63">
        <f t="shared" si="37"/>
        <v>0</v>
      </c>
      <c r="H54" s="63">
        <f t="shared" si="37"/>
        <v>0</v>
      </c>
      <c r="I54" s="63">
        <f t="shared" si="37"/>
        <v>0</v>
      </c>
      <c r="J54" s="63">
        <f t="shared" si="37"/>
        <v>0</v>
      </c>
      <c r="K54" s="63">
        <f t="shared" si="37"/>
        <v>0</v>
      </c>
      <c r="L54" s="63">
        <f t="shared" si="37"/>
        <v>0</v>
      </c>
      <c r="M54" s="63">
        <f t="shared" si="37"/>
        <v>0</v>
      </c>
      <c r="N54" s="151">
        <f t="shared" si="37"/>
        <v>0</v>
      </c>
      <c r="O54" s="62">
        <f t="shared" si="37"/>
        <v>0</v>
      </c>
      <c r="P54" s="62">
        <f t="shared" si="37"/>
        <v>0</v>
      </c>
    </row>
    <row r="55" spans="1:16" s="255" customFormat="1" ht="18" customHeight="1">
      <c r="A55" s="603">
        <v>40</v>
      </c>
      <c r="B55" s="130"/>
      <c r="C55" s="266"/>
      <c r="D55" s="64">
        <f t="shared" si="34"/>
        <v>0</v>
      </c>
      <c r="E55" s="244"/>
      <c r="F55" s="155"/>
      <c r="G55" s="155"/>
      <c r="H55" s="155"/>
      <c r="I55" s="155"/>
      <c r="J55" s="155"/>
      <c r="K55" s="155"/>
      <c r="L55" s="155"/>
      <c r="M55" s="155"/>
      <c r="N55" s="156"/>
      <c r="O55" s="116"/>
      <c r="P55" s="116"/>
    </row>
    <row r="56" spans="1:16" s="255" customFormat="1" ht="32.25" customHeight="1">
      <c r="A56" s="603">
        <v>41</v>
      </c>
      <c r="B56" s="107"/>
      <c r="C56" s="108" t="s">
        <v>48</v>
      </c>
      <c r="D56" s="64">
        <f t="shared" si="34"/>
        <v>15000</v>
      </c>
      <c r="E56" s="244">
        <f t="shared" ref="E56:P56" si="38">SUM(E57+E61+E63)</f>
        <v>0</v>
      </c>
      <c r="F56" s="58">
        <f t="shared" si="38"/>
        <v>0</v>
      </c>
      <c r="G56" s="58">
        <f t="shared" si="38"/>
        <v>0</v>
      </c>
      <c r="H56" s="58">
        <f t="shared" si="38"/>
        <v>0</v>
      </c>
      <c r="I56" s="58">
        <f t="shared" si="38"/>
        <v>0</v>
      </c>
      <c r="J56" s="58">
        <f t="shared" si="38"/>
        <v>0</v>
      </c>
      <c r="K56" s="58">
        <f t="shared" si="38"/>
        <v>0</v>
      </c>
      <c r="L56" s="58">
        <f t="shared" si="38"/>
        <v>15000</v>
      </c>
      <c r="M56" s="58">
        <f t="shared" si="38"/>
        <v>0</v>
      </c>
      <c r="N56" s="86">
        <f t="shared" si="38"/>
        <v>0</v>
      </c>
      <c r="O56" s="64">
        <f t="shared" si="38"/>
        <v>0</v>
      </c>
      <c r="P56" s="64">
        <f t="shared" si="38"/>
        <v>0</v>
      </c>
    </row>
    <row r="57" spans="1:16" s="255" customFormat="1" ht="27" customHeight="1">
      <c r="A57" s="603">
        <v>42</v>
      </c>
      <c r="B57" s="348"/>
      <c r="C57" s="122" t="s">
        <v>49</v>
      </c>
      <c r="D57" s="104">
        <f t="shared" ref="D57:P57" si="39">SUM(D58:D60)</f>
        <v>15000</v>
      </c>
      <c r="E57" s="248">
        <f t="shared" si="39"/>
        <v>0</v>
      </c>
      <c r="F57" s="330">
        <f t="shared" si="39"/>
        <v>0</v>
      </c>
      <c r="G57" s="330">
        <f t="shared" si="39"/>
        <v>0</v>
      </c>
      <c r="H57" s="330">
        <f t="shared" si="39"/>
        <v>0</v>
      </c>
      <c r="I57" s="330">
        <f t="shared" si="39"/>
        <v>0</v>
      </c>
      <c r="J57" s="330">
        <f t="shared" si="39"/>
        <v>0</v>
      </c>
      <c r="K57" s="330">
        <f t="shared" si="39"/>
        <v>0</v>
      </c>
      <c r="L57" s="330">
        <f t="shared" si="39"/>
        <v>15000</v>
      </c>
      <c r="M57" s="330">
        <f t="shared" si="39"/>
        <v>0</v>
      </c>
      <c r="N57" s="248">
        <f t="shared" si="39"/>
        <v>0</v>
      </c>
      <c r="O57" s="351">
        <f t="shared" si="39"/>
        <v>0</v>
      </c>
      <c r="P57" s="250">
        <f t="shared" si="39"/>
        <v>0</v>
      </c>
    </row>
    <row r="58" spans="1:16" s="255" customFormat="1" ht="46.5" customHeight="1">
      <c r="A58" s="603">
        <v>43</v>
      </c>
      <c r="B58" s="130">
        <v>1239</v>
      </c>
      <c r="C58" s="145" t="s">
        <v>124</v>
      </c>
      <c r="D58" s="88">
        <f>SUM(E58:P58)</f>
        <v>10000</v>
      </c>
      <c r="E58" s="335"/>
      <c r="F58" s="270"/>
      <c r="G58" s="270"/>
      <c r="H58" s="270"/>
      <c r="I58" s="270"/>
      <c r="J58" s="270"/>
      <c r="K58" s="270"/>
      <c r="L58" s="399">
        <v>10000</v>
      </c>
      <c r="M58" s="270"/>
      <c r="N58" s="271"/>
      <c r="O58" s="272"/>
      <c r="P58" s="272"/>
    </row>
    <row r="59" spans="1:16" s="255" customFormat="1" ht="28.5" customHeight="1">
      <c r="A59" s="603">
        <v>44</v>
      </c>
      <c r="B59" s="130">
        <v>1239</v>
      </c>
      <c r="C59" s="145" t="s">
        <v>165</v>
      </c>
      <c r="D59" s="88">
        <f t="shared" ref="D59:D60" si="40">SUM(E59:P59)</f>
        <v>3000</v>
      </c>
      <c r="E59" s="335"/>
      <c r="F59" s="270"/>
      <c r="G59" s="270"/>
      <c r="H59" s="270"/>
      <c r="I59" s="270"/>
      <c r="J59" s="270"/>
      <c r="K59" s="270"/>
      <c r="L59" s="399">
        <v>3000</v>
      </c>
      <c r="M59" s="270"/>
      <c r="N59" s="271"/>
      <c r="O59" s="272"/>
      <c r="P59" s="272"/>
    </row>
    <row r="60" spans="1:16" s="255" customFormat="1" ht="35.25" customHeight="1">
      <c r="A60" s="603">
        <v>45</v>
      </c>
      <c r="B60" s="130">
        <v>1239</v>
      </c>
      <c r="C60" s="145" t="s">
        <v>164</v>
      </c>
      <c r="D60" s="88">
        <f t="shared" si="40"/>
        <v>2000</v>
      </c>
      <c r="E60" s="335"/>
      <c r="F60" s="270"/>
      <c r="G60" s="270"/>
      <c r="H60" s="270"/>
      <c r="I60" s="270"/>
      <c r="J60" s="270"/>
      <c r="K60" s="270"/>
      <c r="L60" s="399">
        <v>2000</v>
      </c>
      <c r="M60" s="270"/>
      <c r="N60" s="271"/>
      <c r="O60" s="272"/>
      <c r="P60" s="272"/>
    </row>
    <row r="61" spans="1:16" s="255" customFormat="1" ht="45.75" customHeight="1">
      <c r="A61" s="603">
        <v>46</v>
      </c>
      <c r="B61" s="107"/>
      <c r="C61" s="113" t="s">
        <v>61</v>
      </c>
      <c r="D61" s="64">
        <f>SUM(D62:D62)</f>
        <v>0</v>
      </c>
      <c r="E61" s="244">
        <f>SUM(E62)</f>
        <v>0</v>
      </c>
      <c r="F61" s="155">
        <f t="shared" ref="F61:J61" si="41">SUM(F62)</f>
        <v>0</v>
      </c>
      <c r="G61" s="155">
        <f t="shared" si="41"/>
        <v>0</v>
      </c>
      <c r="H61" s="155">
        <f t="shared" si="41"/>
        <v>0</v>
      </c>
      <c r="I61" s="155">
        <f t="shared" si="41"/>
        <v>0</v>
      </c>
      <c r="J61" s="155">
        <f t="shared" si="41"/>
        <v>0</v>
      </c>
      <c r="K61" s="155">
        <f t="shared" ref="K61:P61" si="42">SUM(K62)</f>
        <v>0</v>
      </c>
      <c r="L61" s="155">
        <f t="shared" si="42"/>
        <v>0</v>
      </c>
      <c r="M61" s="155">
        <f t="shared" si="42"/>
        <v>0</v>
      </c>
      <c r="N61" s="156">
        <f t="shared" si="42"/>
        <v>0</v>
      </c>
      <c r="O61" s="116">
        <f t="shared" si="42"/>
        <v>0</v>
      </c>
      <c r="P61" s="116">
        <f t="shared" si="42"/>
        <v>0</v>
      </c>
    </row>
    <row r="62" spans="1:16" s="255" customFormat="1" ht="21">
      <c r="A62" s="603">
        <v>47</v>
      </c>
      <c r="B62" s="130"/>
      <c r="C62" s="266"/>
      <c r="D62" s="88">
        <f>SUM(E62:P62)</f>
        <v>0</v>
      </c>
      <c r="E62" s="335"/>
      <c r="F62" s="270"/>
      <c r="G62" s="270"/>
      <c r="H62" s="270"/>
      <c r="I62" s="270"/>
      <c r="J62" s="270"/>
      <c r="K62" s="270"/>
      <c r="L62" s="270"/>
      <c r="M62" s="270"/>
      <c r="N62" s="271"/>
      <c r="O62" s="272"/>
      <c r="P62" s="272"/>
    </row>
    <row r="63" spans="1:16" s="255" customFormat="1" ht="24.75" customHeight="1">
      <c r="A63" s="603">
        <v>48</v>
      </c>
      <c r="B63" s="107"/>
      <c r="C63" s="113" t="s">
        <v>54</v>
      </c>
      <c r="D63" s="64">
        <f>SUM(E63:P63)</f>
        <v>0</v>
      </c>
      <c r="E63" s="244">
        <f>SUM(E64)</f>
        <v>0</v>
      </c>
      <c r="F63" s="155">
        <f t="shared" ref="F63:P63" si="43">SUM(F64)</f>
        <v>0</v>
      </c>
      <c r="G63" s="155">
        <f t="shared" si="43"/>
        <v>0</v>
      </c>
      <c r="H63" s="155">
        <f t="shared" si="43"/>
        <v>0</v>
      </c>
      <c r="I63" s="155">
        <f t="shared" si="43"/>
        <v>0</v>
      </c>
      <c r="J63" s="155">
        <f t="shared" si="43"/>
        <v>0</v>
      </c>
      <c r="K63" s="155">
        <f t="shared" si="43"/>
        <v>0</v>
      </c>
      <c r="L63" s="155">
        <f t="shared" si="43"/>
        <v>0</v>
      </c>
      <c r="M63" s="155">
        <f t="shared" si="43"/>
        <v>0</v>
      </c>
      <c r="N63" s="155">
        <f t="shared" si="43"/>
        <v>0</v>
      </c>
      <c r="O63" s="155">
        <f t="shared" si="43"/>
        <v>0</v>
      </c>
      <c r="P63" s="622">
        <f t="shared" si="43"/>
        <v>0</v>
      </c>
    </row>
    <row r="64" spans="1:16" s="255" customFormat="1" ht="30" customHeight="1" thickBot="1">
      <c r="A64" s="610">
        <v>49</v>
      </c>
      <c r="B64" s="146"/>
      <c r="C64" s="608"/>
      <c r="D64" s="46"/>
      <c r="E64" s="623"/>
      <c r="F64" s="624"/>
      <c r="G64" s="624"/>
      <c r="H64" s="624"/>
      <c r="I64" s="624"/>
      <c r="J64" s="624"/>
      <c r="K64" s="624"/>
      <c r="L64" s="625"/>
      <c r="M64" s="624"/>
      <c r="N64" s="626"/>
      <c r="O64" s="211"/>
      <c r="P64" s="211"/>
    </row>
    <row r="65" spans="1:16" s="255" customFormat="1" ht="51" customHeight="1" thickBot="1">
      <c r="A65" s="602">
        <v>50</v>
      </c>
      <c r="B65" s="81"/>
      <c r="C65" s="80" t="s">
        <v>62</v>
      </c>
      <c r="D65" s="77">
        <f t="shared" ref="D65:D68" si="44">SUM(E65:P65)</f>
        <v>4411325</v>
      </c>
      <c r="E65" s="66">
        <f t="shared" ref="E65:P65" si="45">SUM(E66+E80+E95)</f>
        <v>82500</v>
      </c>
      <c r="F65" s="66">
        <f t="shared" si="45"/>
        <v>0</v>
      </c>
      <c r="G65" s="66">
        <f t="shared" si="45"/>
        <v>0</v>
      </c>
      <c r="H65" s="66">
        <f t="shared" si="45"/>
        <v>0</v>
      </c>
      <c r="I65" s="66">
        <f t="shared" si="45"/>
        <v>0</v>
      </c>
      <c r="J65" s="66">
        <f t="shared" si="45"/>
        <v>0</v>
      </c>
      <c r="K65" s="66">
        <f t="shared" si="45"/>
        <v>30856</v>
      </c>
      <c r="L65" s="66">
        <f t="shared" si="45"/>
        <v>35840</v>
      </c>
      <c r="M65" s="66">
        <f t="shared" si="45"/>
        <v>31500</v>
      </c>
      <c r="N65" s="157">
        <f t="shared" si="45"/>
        <v>324754</v>
      </c>
      <c r="O65" s="77">
        <f t="shared" si="45"/>
        <v>0</v>
      </c>
      <c r="P65" s="148">
        <f t="shared" si="45"/>
        <v>3905875</v>
      </c>
    </row>
    <row r="66" spans="1:16" s="255" customFormat="1" ht="41.25" customHeight="1">
      <c r="A66" s="603">
        <v>51</v>
      </c>
      <c r="B66" s="149"/>
      <c r="C66" s="150" t="s">
        <v>47</v>
      </c>
      <c r="D66" s="62">
        <f>SUM(E66:P66)</f>
        <v>3733213</v>
      </c>
      <c r="E66" s="347">
        <f>SUM(E67:E79)</f>
        <v>81000</v>
      </c>
      <c r="F66" s="347">
        <f>SUM(F67:F79)</f>
        <v>0</v>
      </c>
      <c r="G66" s="347">
        <f t="shared" ref="G66:M66" si="46">SUM(G67:G79)</f>
        <v>0</v>
      </c>
      <c r="H66" s="347">
        <f t="shared" si="46"/>
        <v>0</v>
      </c>
      <c r="I66" s="347">
        <f t="shared" si="46"/>
        <v>0</v>
      </c>
      <c r="J66" s="347">
        <f t="shared" si="46"/>
        <v>0</v>
      </c>
      <c r="K66" s="347">
        <f t="shared" si="46"/>
        <v>30856</v>
      </c>
      <c r="L66" s="347">
        <f t="shared" si="46"/>
        <v>5270</v>
      </c>
      <c r="M66" s="347">
        <f t="shared" si="46"/>
        <v>0</v>
      </c>
      <c r="N66" s="353">
        <f>SUM(N67:N79)</f>
        <v>252578</v>
      </c>
      <c r="O66" s="94">
        <f>SUM(O67:O79)</f>
        <v>0</v>
      </c>
      <c r="P66" s="627">
        <f>SUM(P67:P79)</f>
        <v>3363509</v>
      </c>
    </row>
    <row r="67" spans="1:16" s="255" customFormat="1" ht="27.75" customHeight="1">
      <c r="A67" s="603">
        <v>52</v>
      </c>
      <c r="B67" s="163">
        <v>2337</v>
      </c>
      <c r="C67" s="164" t="s">
        <v>127</v>
      </c>
      <c r="D67" s="104">
        <f t="shared" si="44"/>
        <v>50000</v>
      </c>
      <c r="E67" s="67">
        <v>50000</v>
      </c>
      <c r="F67" s="152"/>
      <c r="G67" s="152"/>
      <c r="H67" s="152"/>
      <c r="I67" s="152"/>
      <c r="J67" s="152"/>
      <c r="K67" s="152"/>
      <c r="L67" s="152"/>
      <c r="M67" s="152"/>
      <c r="N67" s="278"/>
      <c r="O67" s="154"/>
      <c r="P67" s="279"/>
    </row>
    <row r="68" spans="1:16" s="255" customFormat="1" ht="33" customHeight="1">
      <c r="A68" s="603">
        <v>53</v>
      </c>
      <c r="B68" s="162">
        <v>2337</v>
      </c>
      <c r="C68" s="165" t="s">
        <v>90</v>
      </c>
      <c r="D68" s="64">
        <f t="shared" si="44"/>
        <v>15000</v>
      </c>
      <c r="E68" s="68">
        <v>15000</v>
      </c>
      <c r="F68" s="114"/>
      <c r="G68" s="114"/>
      <c r="H68" s="114"/>
      <c r="I68" s="114"/>
      <c r="J68" s="114"/>
      <c r="K68" s="114"/>
      <c r="L68" s="114"/>
      <c r="M68" s="114"/>
      <c r="N68" s="173"/>
      <c r="O68" s="116"/>
      <c r="P68" s="277"/>
    </row>
    <row r="69" spans="1:16" s="255" customFormat="1" ht="49.5" customHeight="1">
      <c r="A69" s="603">
        <v>54</v>
      </c>
      <c r="B69" s="163">
        <v>3322</v>
      </c>
      <c r="C69" s="164" t="s">
        <v>111</v>
      </c>
      <c r="D69" s="104">
        <f>SUM(E69:P69)</f>
        <v>16000</v>
      </c>
      <c r="E69" s="67">
        <v>16000</v>
      </c>
      <c r="F69" s="152"/>
      <c r="G69" s="152"/>
      <c r="H69" s="152"/>
      <c r="I69" s="152"/>
      <c r="J69" s="152"/>
      <c r="K69" s="152"/>
      <c r="L69" s="152"/>
      <c r="M69" s="152"/>
      <c r="N69" s="153"/>
      <c r="O69" s="154"/>
      <c r="P69" s="279"/>
    </row>
    <row r="70" spans="1:16" s="255" customFormat="1" ht="33" customHeight="1">
      <c r="A70" s="603">
        <v>55</v>
      </c>
      <c r="B70" s="162">
        <v>3332</v>
      </c>
      <c r="C70" s="118" t="s">
        <v>63</v>
      </c>
      <c r="D70" s="104">
        <f t="shared" ref="D70:D71" si="47">SUM(E70:P70)</f>
        <v>10822</v>
      </c>
      <c r="E70" s="67"/>
      <c r="F70" s="152"/>
      <c r="G70" s="152"/>
      <c r="H70" s="152"/>
      <c r="I70" s="152"/>
      <c r="J70" s="152"/>
      <c r="K70" s="119">
        <v>10822</v>
      </c>
      <c r="L70" s="152"/>
      <c r="M70" s="152"/>
      <c r="N70" s="153"/>
      <c r="O70" s="154"/>
      <c r="P70" s="279"/>
    </row>
    <row r="71" spans="1:16" s="255" customFormat="1" ht="44.25" customHeight="1">
      <c r="A71" s="603">
        <v>56</v>
      </c>
      <c r="B71" s="162">
        <v>3332</v>
      </c>
      <c r="C71" s="118" t="s">
        <v>163</v>
      </c>
      <c r="D71" s="104">
        <f t="shared" si="47"/>
        <v>5409</v>
      </c>
      <c r="E71" s="67"/>
      <c r="F71" s="152"/>
      <c r="G71" s="152"/>
      <c r="H71" s="152"/>
      <c r="I71" s="152"/>
      <c r="J71" s="152"/>
      <c r="K71" s="119">
        <v>5409</v>
      </c>
      <c r="L71" s="152"/>
      <c r="M71" s="352"/>
      <c r="N71" s="153"/>
      <c r="O71" s="154"/>
      <c r="P71" s="279"/>
    </row>
    <row r="72" spans="1:16" s="255" customFormat="1" ht="62.25" customHeight="1">
      <c r="A72" s="603">
        <v>57</v>
      </c>
      <c r="B72" s="162">
        <v>1322</v>
      </c>
      <c r="C72" s="165" t="s">
        <v>99</v>
      </c>
      <c r="D72" s="64">
        <f>SUM(E72:P72)</f>
        <v>127000</v>
      </c>
      <c r="E72" s="68"/>
      <c r="F72" s="114"/>
      <c r="G72" s="114"/>
      <c r="H72" s="114"/>
      <c r="I72" s="114"/>
      <c r="J72" s="114"/>
      <c r="K72" s="114"/>
      <c r="L72" s="114"/>
      <c r="M72" s="114"/>
      <c r="N72" s="106">
        <v>127000</v>
      </c>
      <c r="O72" s="116"/>
      <c r="P72" s="277"/>
    </row>
    <row r="73" spans="1:16" s="255" customFormat="1" ht="65.25" customHeight="1">
      <c r="A73" s="603">
        <v>58</v>
      </c>
      <c r="B73" s="121">
        <v>1322</v>
      </c>
      <c r="C73" s="161" t="s">
        <v>105</v>
      </c>
      <c r="D73" s="104">
        <f>SUM(E73:P73)</f>
        <v>125578</v>
      </c>
      <c r="E73" s="334"/>
      <c r="F73" s="212"/>
      <c r="G73" s="212"/>
      <c r="H73" s="212"/>
      <c r="I73" s="212"/>
      <c r="J73" s="212"/>
      <c r="K73" s="128"/>
      <c r="L73" s="128"/>
      <c r="M73" s="128"/>
      <c r="N73" s="401">
        <v>125578</v>
      </c>
      <c r="O73" s="129"/>
      <c r="P73" s="276"/>
    </row>
    <row r="74" spans="1:16" s="255" customFormat="1" ht="72" customHeight="1">
      <c r="A74" s="603">
        <v>59</v>
      </c>
      <c r="B74" s="163">
        <v>1311</v>
      </c>
      <c r="C74" s="164" t="s">
        <v>134</v>
      </c>
      <c r="D74" s="104">
        <f>SUM(E74:P74)</f>
        <v>5270</v>
      </c>
      <c r="E74" s="67"/>
      <c r="F74" s="152"/>
      <c r="G74" s="152"/>
      <c r="H74" s="152"/>
      <c r="I74" s="152"/>
      <c r="J74" s="152"/>
      <c r="K74" s="152"/>
      <c r="L74" s="352">
        <v>5270</v>
      </c>
      <c r="M74" s="152"/>
      <c r="N74" s="153"/>
      <c r="O74" s="154"/>
      <c r="P74" s="279"/>
    </row>
    <row r="75" spans="1:16" s="255" customFormat="1" ht="67.5" customHeight="1">
      <c r="A75" s="603">
        <v>60</v>
      </c>
      <c r="B75" s="163">
        <v>2311</v>
      </c>
      <c r="C75" s="164" t="s">
        <v>154</v>
      </c>
      <c r="D75" s="104">
        <f>SUM(E75:P75)</f>
        <v>4625</v>
      </c>
      <c r="E75" s="67"/>
      <c r="F75" s="152"/>
      <c r="G75" s="152"/>
      <c r="H75" s="152"/>
      <c r="I75" s="152"/>
      <c r="J75" s="152"/>
      <c r="K75" s="352">
        <v>4625</v>
      </c>
      <c r="L75" s="352"/>
      <c r="M75" s="352"/>
      <c r="N75" s="153"/>
      <c r="O75" s="154"/>
      <c r="P75" s="279"/>
    </row>
    <row r="76" spans="1:16" s="255" customFormat="1" ht="48" customHeight="1">
      <c r="A76" s="603">
        <v>61</v>
      </c>
      <c r="B76" s="163">
        <v>2311</v>
      </c>
      <c r="C76" s="164" t="s">
        <v>166</v>
      </c>
      <c r="D76" s="104">
        <f t="shared" ref="D76:D79" si="48">SUM(E76:P76)</f>
        <v>5000</v>
      </c>
      <c r="E76" s="67"/>
      <c r="F76" s="152"/>
      <c r="G76" s="152"/>
      <c r="H76" s="152"/>
      <c r="I76" s="152"/>
      <c r="J76" s="152"/>
      <c r="K76" s="352">
        <v>5000</v>
      </c>
      <c r="L76" s="352"/>
      <c r="M76" s="352"/>
      <c r="N76" s="153"/>
      <c r="O76" s="154"/>
      <c r="P76" s="279"/>
    </row>
    <row r="77" spans="1:16" s="255" customFormat="1" ht="47.25" customHeight="1">
      <c r="A77" s="603">
        <v>62</v>
      </c>
      <c r="B77" s="163">
        <v>2311</v>
      </c>
      <c r="C77" s="164" t="s">
        <v>167</v>
      </c>
      <c r="D77" s="104">
        <f t="shared" si="48"/>
        <v>5000</v>
      </c>
      <c r="E77" s="67"/>
      <c r="F77" s="152"/>
      <c r="G77" s="152"/>
      <c r="H77" s="152"/>
      <c r="I77" s="152"/>
      <c r="J77" s="152"/>
      <c r="K77" s="352">
        <v>5000</v>
      </c>
      <c r="L77" s="352"/>
      <c r="M77" s="352"/>
      <c r="N77" s="153"/>
      <c r="O77" s="154"/>
      <c r="P77" s="279"/>
    </row>
    <row r="78" spans="1:16" s="255" customFormat="1" ht="92.25" customHeight="1">
      <c r="A78" s="603">
        <v>63</v>
      </c>
      <c r="B78" s="163">
        <v>1322</v>
      </c>
      <c r="C78" s="164" t="s">
        <v>218</v>
      </c>
      <c r="D78" s="104">
        <f t="shared" si="48"/>
        <v>2235770</v>
      </c>
      <c r="E78" s="67"/>
      <c r="F78" s="152"/>
      <c r="G78" s="152"/>
      <c r="H78" s="152"/>
      <c r="I78" s="152"/>
      <c r="J78" s="152"/>
      <c r="K78" s="352"/>
      <c r="L78" s="352"/>
      <c r="M78" s="352"/>
      <c r="N78" s="153"/>
      <c r="O78" s="154"/>
      <c r="P78" s="595">
        <v>2235770</v>
      </c>
    </row>
    <row r="79" spans="1:16" s="255" customFormat="1" ht="84.75" customHeight="1">
      <c r="A79" s="603">
        <v>64</v>
      </c>
      <c r="B79" s="163">
        <v>1326</v>
      </c>
      <c r="C79" s="164" t="s">
        <v>214</v>
      </c>
      <c r="D79" s="104">
        <f t="shared" si="48"/>
        <v>1127739</v>
      </c>
      <c r="E79" s="67"/>
      <c r="F79" s="152"/>
      <c r="G79" s="152"/>
      <c r="H79" s="152"/>
      <c r="I79" s="152"/>
      <c r="J79" s="152"/>
      <c r="K79" s="352"/>
      <c r="L79" s="352"/>
      <c r="M79" s="352"/>
      <c r="N79" s="153"/>
      <c r="O79" s="154"/>
      <c r="P79" s="591">
        <v>1127739</v>
      </c>
    </row>
    <row r="80" spans="1:16" s="255" customFormat="1" ht="27" customHeight="1">
      <c r="A80" s="603">
        <v>65</v>
      </c>
      <c r="B80" s="107"/>
      <c r="C80" s="108" t="s">
        <v>48</v>
      </c>
      <c r="D80" s="64">
        <f>SUM(E80:P80)</f>
        <v>678112</v>
      </c>
      <c r="E80" s="53">
        <f t="shared" ref="E80:P80" si="49">SUM(E81+E85+E89+E91+E93)</f>
        <v>1500</v>
      </c>
      <c r="F80" s="58">
        <f t="shared" si="49"/>
        <v>0</v>
      </c>
      <c r="G80" s="58">
        <f t="shared" si="49"/>
        <v>0</v>
      </c>
      <c r="H80" s="58">
        <f t="shared" si="49"/>
        <v>0</v>
      </c>
      <c r="I80" s="58">
        <f t="shared" si="49"/>
        <v>0</v>
      </c>
      <c r="J80" s="58">
        <f t="shared" si="49"/>
        <v>0</v>
      </c>
      <c r="K80" s="58">
        <f t="shared" si="49"/>
        <v>0</v>
      </c>
      <c r="L80" s="58">
        <f t="shared" si="49"/>
        <v>30570</v>
      </c>
      <c r="M80" s="58">
        <f t="shared" si="49"/>
        <v>31500</v>
      </c>
      <c r="N80" s="86">
        <f t="shared" si="49"/>
        <v>72176</v>
      </c>
      <c r="O80" s="64">
        <f t="shared" si="49"/>
        <v>0</v>
      </c>
      <c r="P80" s="87">
        <f t="shared" si="49"/>
        <v>542366</v>
      </c>
    </row>
    <row r="81" spans="1:16" s="255" customFormat="1" ht="25.5" customHeight="1">
      <c r="A81" s="603">
        <v>66</v>
      </c>
      <c r="B81" s="107"/>
      <c r="C81" s="113" t="s">
        <v>64</v>
      </c>
      <c r="D81" s="64">
        <f t="shared" ref="D81:P81" si="50">SUM(D82:D84)</f>
        <v>3570</v>
      </c>
      <c r="E81" s="244">
        <f t="shared" si="50"/>
        <v>1500</v>
      </c>
      <c r="F81" s="244">
        <f t="shared" si="50"/>
        <v>0</v>
      </c>
      <c r="G81" s="244">
        <f t="shared" si="50"/>
        <v>0</v>
      </c>
      <c r="H81" s="244">
        <f t="shared" si="50"/>
        <v>0</v>
      </c>
      <c r="I81" s="244">
        <f t="shared" si="50"/>
        <v>0</v>
      </c>
      <c r="J81" s="244">
        <f t="shared" si="50"/>
        <v>0</v>
      </c>
      <c r="K81" s="244">
        <f t="shared" si="50"/>
        <v>0</v>
      </c>
      <c r="L81" s="244">
        <f t="shared" si="50"/>
        <v>570</v>
      </c>
      <c r="M81" s="244">
        <f t="shared" si="50"/>
        <v>1500</v>
      </c>
      <c r="N81" s="245">
        <f t="shared" si="50"/>
        <v>0</v>
      </c>
      <c r="O81" s="246">
        <f t="shared" si="50"/>
        <v>0</v>
      </c>
      <c r="P81" s="247">
        <f t="shared" si="50"/>
        <v>0</v>
      </c>
    </row>
    <row r="82" spans="1:16" s="255" customFormat="1" ht="33.75" customHeight="1" thickBot="1">
      <c r="A82" s="610">
        <v>67</v>
      </c>
      <c r="B82" s="146">
        <v>2389</v>
      </c>
      <c r="C82" s="608" t="s">
        <v>112</v>
      </c>
      <c r="D82" s="46">
        <f>SUM(E82:P82)</f>
        <v>1500</v>
      </c>
      <c r="E82" s="628">
        <v>1500</v>
      </c>
      <c r="F82" s="629"/>
      <c r="G82" s="629"/>
      <c r="H82" s="629"/>
      <c r="I82" s="629"/>
      <c r="J82" s="629"/>
      <c r="K82" s="629"/>
      <c r="L82" s="629"/>
      <c r="M82" s="630"/>
      <c r="N82" s="631"/>
      <c r="O82" s="632"/>
      <c r="P82" s="633"/>
    </row>
    <row r="83" spans="1:16" s="255" customFormat="1" ht="34.5" customHeight="1">
      <c r="A83" s="602">
        <v>68</v>
      </c>
      <c r="B83" s="149">
        <v>1311</v>
      </c>
      <c r="C83" s="634" t="s">
        <v>135</v>
      </c>
      <c r="D83" s="62">
        <f>SUM(E83:P83)</f>
        <v>570</v>
      </c>
      <c r="E83" s="635"/>
      <c r="F83" s="636"/>
      <c r="G83" s="636"/>
      <c r="H83" s="636"/>
      <c r="I83" s="636"/>
      <c r="J83" s="636"/>
      <c r="K83" s="636"/>
      <c r="L83" s="637">
        <v>570</v>
      </c>
      <c r="M83" s="636"/>
      <c r="N83" s="638"/>
      <c r="O83" s="639"/>
      <c r="P83" s="640"/>
    </row>
    <row r="84" spans="1:16" s="255" customFormat="1" ht="42" customHeight="1">
      <c r="A84" s="603">
        <v>69</v>
      </c>
      <c r="B84" s="162">
        <v>1322</v>
      </c>
      <c r="C84" s="118" t="s">
        <v>100</v>
      </c>
      <c r="D84" s="64">
        <f>SUM(E84:P84)</f>
        <v>1500</v>
      </c>
      <c r="E84" s="68"/>
      <c r="F84" s="407"/>
      <c r="G84" s="407"/>
      <c r="H84" s="407"/>
      <c r="I84" s="407"/>
      <c r="J84" s="407"/>
      <c r="K84" s="407"/>
      <c r="L84" s="407"/>
      <c r="M84" s="405">
        <v>1500</v>
      </c>
      <c r="N84" s="406"/>
      <c r="O84" s="139"/>
      <c r="P84" s="277"/>
    </row>
    <row r="85" spans="1:16" s="255" customFormat="1" ht="32.25" customHeight="1">
      <c r="A85" s="603">
        <v>70</v>
      </c>
      <c r="B85" s="121"/>
      <c r="C85" s="122" t="s">
        <v>51</v>
      </c>
      <c r="D85" s="104">
        <f>SUM(D86:D88)</f>
        <v>542566</v>
      </c>
      <c r="E85" s="334">
        <f>SUM(E86:E88)</f>
        <v>0</v>
      </c>
      <c r="F85" s="152">
        <f t="shared" ref="F85:L85" si="51">SUM(F86:F88)</f>
        <v>0</v>
      </c>
      <c r="G85" s="152">
        <f t="shared" si="51"/>
        <v>0</v>
      </c>
      <c r="H85" s="152">
        <f t="shared" si="51"/>
        <v>0</v>
      </c>
      <c r="I85" s="152">
        <f t="shared" si="51"/>
        <v>0</v>
      </c>
      <c r="J85" s="152">
        <f t="shared" si="51"/>
        <v>0</v>
      </c>
      <c r="K85" s="152">
        <f t="shared" si="51"/>
        <v>0</v>
      </c>
      <c r="L85" s="152">
        <f t="shared" si="51"/>
        <v>0</v>
      </c>
      <c r="M85" s="152">
        <f>SUM(M86:M88)</f>
        <v>0</v>
      </c>
      <c r="N85" s="153">
        <f>SUM(N86:N88)</f>
        <v>200</v>
      </c>
      <c r="O85" s="154">
        <f>SUM(O86:O88)</f>
        <v>0</v>
      </c>
      <c r="P85" s="172">
        <f>SUM(P86:P88)</f>
        <v>542366</v>
      </c>
    </row>
    <row r="86" spans="1:16" s="255" customFormat="1" ht="32.25" customHeight="1">
      <c r="A86" s="603">
        <v>71</v>
      </c>
      <c r="B86" s="175">
        <v>1337</v>
      </c>
      <c r="C86" s="176" t="s">
        <v>104</v>
      </c>
      <c r="D86" s="64">
        <f>SUM(E86:P86)</f>
        <v>200</v>
      </c>
      <c r="E86" s="336"/>
      <c r="F86" s="288"/>
      <c r="G86" s="288"/>
      <c r="H86" s="288"/>
      <c r="I86" s="288"/>
      <c r="J86" s="288"/>
      <c r="K86" s="288"/>
      <c r="L86" s="288"/>
      <c r="M86" s="288"/>
      <c r="N86" s="254">
        <v>200</v>
      </c>
      <c r="O86" s="289"/>
      <c r="P86" s="290"/>
    </row>
    <row r="87" spans="1:16" s="255" customFormat="1" ht="89.25" customHeight="1">
      <c r="A87" s="603">
        <v>72</v>
      </c>
      <c r="B87" s="102">
        <v>1322</v>
      </c>
      <c r="C87" s="596" t="s">
        <v>213</v>
      </c>
      <c r="D87" s="42">
        <f>SUM(E87:P87)</f>
        <v>529021</v>
      </c>
      <c r="E87" s="244"/>
      <c r="F87" s="137"/>
      <c r="G87" s="137"/>
      <c r="H87" s="137"/>
      <c r="I87" s="137"/>
      <c r="J87" s="137"/>
      <c r="K87" s="137"/>
      <c r="L87" s="137"/>
      <c r="M87" s="137"/>
      <c r="N87" s="597"/>
      <c r="O87" s="139"/>
      <c r="P87" s="598">
        <v>529021</v>
      </c>
    </row>
    <row r="88" spans="1:16" s="255" customFormat="1" ht="104.25" customHeight="1">
      <c r="A88" s="603">
        <v>73</v>
      </c>
      <c r="B88" s="102">
        <v>1322</v>
      </c>
      <c r="C88" s="596" t="s">
        <v>216</v>
      </c>
      <c r="D88" s="64">
        <f>SUM(E88:P88)</f>
        <v>13345</v>
      </c>
      <c r="E88" s="244"/>
      <c r="F88" s="137"/>
      <c r="G88" s="137"/>
      <c r="H88" s="137"/>
      <c r="I88" s="137"/>
      <c r="J88" s="137"/>
      <c r="K88" s="137"/>
      <c r="L88" s="137"/>
      <c r="M88" s="137"/>
      <c r="N88" s="597"/>
      <c r="O88" s="139"/>
      <c r="P88" s="598">
        <v>13345</v>
      </c>
    </row>
    <row r="89" spans="1:16" s="255" customFormat="1" ht="26.25" customHeight="1">
      <c r="A89" s="603">
        <v>74</v>
      </c>
      <c r="B89" s="107"/>
      <c r="C89" s="113" t="s">
        <v>52</v>
      </c>
      <c r="D89" s="64">
        <f t="shared" ref="D89:P89" si="52">SUM(D90:D90)</f>
        <v>60000</v>
      </c>
      <c r="E89" s="244">
        <f t="shared" si="52"/>
        <v>0</v>
      </c>
      <c r="F89" s="114">
        <f t="shared" si="52"/>
        <v>0</v>
      </c>
      <c r="G89" s="114">
        <f t="shared" si="52"/>
        <v>0</v>
      </c>
      <c r="H89" s="114">
        <f t="shared" si="52"/>
        <v>0</v>
      </c>
      <c r="I89" s="114">
        <f t="shared" si="52"/>
        <v>0</v>
      </c>
      <c r="J89" s="114">
        <f t="shared" si="52"/>
        <v>0</v>
      </c>
      <c r="K89" s="114">
        <f t="shared" si="52"/>
        <v>0</v>
      </c>
      <c r="L89" s="114">
        <f t="shared" si="52"/>
        <v>30000</v>
      </c>
      <c r="M89" s="114">
        <f t="shared" si="52"/>
        <v>30000</v>
      </c>
      <c r="N89" s="115">
        <f t="shared" si="52"/>
        <v>0</v>
      </c>
      <c r="O89" s="116">
        <f t="shared" si="52"/>
        <v>0</v>
      </c>
      <c r="P89" s="117">
        <f t="shared" si="52"/>
        <v>0</v>
      </c>
    </row>
    <row r="90" spans="1:16" s="255" customFormat="1" ht="30.75" customHeight="1">
      <c r="A90" s="603">
        <v>75</v>
      </c>
      <c r="B90" s="121">
        <v>1326</v>
      </c>
      <c r="C90" s="171" t="s">
        <v>168</v>
      </c>
      <c r="D90" s="104">
        <f>SUM(E90:P90)</f>
        <v>60000</v>
      </c>
      <c r="E90" s="334"/>
      <c r="F90" s="212"/>
      <c r="G90" s="212"/>
      <c r="H90" s="212"/>
      <c r="I90" s="212"/>
      <c r="J90" s="212"/>
      <c r="K90" s="128"/>
      <c r="L90" s="128">
        <v>30000</v>
      </c>
      <c r="M90" s="361">
        <v>30000</v>
      </c>
      <c r="N90" s="423"/>
      <c r="O90" s="154"/>
      <c r="P90" s="279"/>
    </row>
    <row r="91" spans="1:16" s="255" customFormat="1" ht="30" customHeight="1">
      <c r="A91" s="603">
        <v>76</v>
      </c>
      <c r="B91" s="177"/>
      <c r="C91" s="113" t="s">
        <v>54</v>
      </c>
      <c r="D91" s="64">
        <f>SUM(D92:D92)</f>
        <v>0</v>
      </c>
      <c r="E91" s="244">
        <f>SUM(E92:E92)</f>
        <v>0</v>
      </c>
      <c r="F91" s="114">
        <f t="shared" ref="F91:P91" si="53">SUM(F92:F92)</f>
        <v>0</v>
      </c>
      <c r="G91" s="114">
        <f t="shared" si="53"/>
        <v>0</v>
      </c>
      <c r="H91" s="114">
        <f t="shared" si="53"/>
        <v>0</v>
      </c>
      <c r="I91" s="114">
        <f t="shared" si="53"/>
        <v>0</v>
      </c>
      <c r="J91" s="114">
        <f t="shared" si="53"/>
        <v>0</v>
      </c>
      <c r="K91" s="114">
        <f t="shared" si="53"/>
        <v>0</v>
      </c>
      <c r="L91" s="114">
        <f t="shared" si="53"/>
        <v>0</v>
      </c>
      <c r="M91" s="114">
        <f t="shared" si="53"/>
        <v>0</v>
      </c>
      <c r="N91" s="115">
        <f t="shared" si="53"/>
        <v>0</v>
      </c>
      <c r="O91" s="116">
        <f t="shared" si="53"/>
        <v>0</v>
      </c>
      <c r="P91" s="117">
        <f t="shared" si="53"/>
        <v>0</v>
      </c>
    </row>
    <row r="92" spans="1:16" s="255" customFormat="1" ht="21">
      <c r="A92" s="603">
        <v>77</v>
      </c>
      <c r="B92" s="121"/>
      <c r="C92" s="164"/>
      <c r="D92" s="104"/>
      <c r="E92" s="334"/>
      <c r="F92" s="283"/>
      <c r="G92" s="283"/>
      <c r="H92" s="283"/>
      <c r="I92" s="283"/>
      <c r="J92" s="283"/>
      <c r="K92" s="283"/>
      <c r="L92" s="283"/>
      <c r="M92" s="166"/>
      <c r="N92" s="284"/>
      <c r="O92" s="125"/>
      <c r="P92" s="279"/>
    </row>
    <row r="93" spans="1:16" s="255" customFormat="1" ht="33.75" customHeight="1">
      <c r="A93" s="603">
        <v>78</v>
      </c>
      <c r="B93" s="107"/>
      <c r="C93" s="142" t="s">
        <v>55</v>
      </c>
      <c r="D93" s="64">
        <f>SUM(D94:D94)</f>
        <v>71976</v>
      </c>
      <c r="E93" s="244">
        <f>SUM(E94)</f>
        <v>0</v>
      </c>
      <c r="F93" s="248">
        <f>SUM(F94)</f>
        <v>0</v>
      </c>
      <c r="G93" s="248">
        <f t="shared" ref="G93:P93" si="54">SUM(G94)</f>
        <v>0</v>
      </c>
      <c r="H93" s="248">
        <f t="shared" si="54"/>
        <v>0</v>
      </c>
      <c r="I93" s="248">
        <f t="shared" si="54"/>
        <v>0</v>
      </c>
      <c r="J93" s="248">
        <f t="shared" si="54"/>
        <v>0</v>
      </c>
      <c r="K93" s="248">
        <f t="shared" si="54"/>
        <v>0</v>
      </c>
      <c r="L93" s="248">
        <f t="shared" si="54"/>
        <v>0</v>
      </c>
      <c r="M93" s="248">
        <f t="shared" si="54"/>
        <v>0</v>
      </c>
      <c r="N93" s="249">
        <f t="shared" si="54"/>
        <v>71976</v>
      </c>
      <c r="O93" s="250">
        <f t="shared" si="54"/>
        <v>0</v>
      </c>
      <c r="P93" s="251">
        <f t="shared" si="54"/>
        <v>0</v>
      </c>
    </row>
    <row r="94" spans="1:16" s="255" customFormat="1" ht="45" customHeight="1">
      <c r="A94" s="603">
        <v>79</v>
      </c>
      <c r="B94" s="162">
        <v>1322</v>
      </c>
      <c r="C94" s="118" t="s">
        <v>106</v>
      </c>
      <c r="D94" s="64">
        <f>SUM(E94:P94)</f>
        <v>71976</v>
      </c>
      <c r="E94" s="244"/>
      <c r="F94" s="137"/>
      <c r="G94" s="137"/>
      <c r="H94" s="137"/>
      <c r="I94" s="137"/>
      <c r="J94" s="137"/>
      <c r="K94" s="137"/>
      <c r="L94" s="137"/>
      <c r="M94" s="174"/>
      <c r="N94" s="349">
        <v>71976</v>
      </c>
      <c r="O94" s="139"/>
      <c r="P94" s="277"/>
    </row>
    <row r="95" spans="1:16" s="255" customFormat="1" ht="33" customHeight="1" thickBot="1">
      <c r="A95" s="603">
        <v>80</v>
      </c>
      <c r="B95" s="107"/>
      <c r="C95" s="108" t="s">
        <v>56</v>
      </c>
      <c r="D95" s="64">
        <f>SUM(E95:P95)</f>
        <v>0</v>
      </c>
      <c r="E95" s="53">
        <f>SUM(E96+E98)</f>
        <v>0</v>
      </c>
      <c r="F95" s="58">
        <f t="shared" ref="F95:P95" si="55">SUM(F96+F98)</f>
        <v>0</v>
      </c>
      <c r="G95" s="58">
        <f t="shared" si="55"/>
        <v>0</v>
      </c>
      <c r="H95" s="58">
        <f t="shared" si="55"/>
        <v>0</v>
      </c>
      <c r="I95" s="58">
        <f t="shared" si="55"/>
        <v>0</v>
      </c>
      <c r="J95" s="58">
        <f t="shared" si="55"/>
        <v>0</v>
      </c>
      <c r="K95" s="58">
        <f t="shared" si="55"/>
        <v>0</v>
      </c>
      <c r="L95" s="58">
        <f t="shared" si="55"/>
        <v>0</v>
      </c>
      <c r="M95" s="58">
        <f t="shared" si="55"/>
        <v>0</v>
      </c>
      <c r="N95" s="86">
        <f t="shared" si="55"/>
        <v>0</v>
      </c>
      <c r="O95" s="64">
        <f t="shared" si="55"/>
        <v>0</v>
      </c>
      <c r="P95" s="87">
        <f t="shared" si="55"/>
        <v>0</v>
      </c>
    </row>
    <row r="96" spans="1:16" s="255" customFormat="1" ht="42.75" hidden="1" customHeight="1" thickBot="1">
      <c r="A96" s="603">
        <v>81</v>
      </c>
      <c r="B96" s="159"/>
      <c r="C96" s="122" t="s">
        <v>57</v>
      </c>
      <c r="D96" s="42">
        <f>D97</f>
        <v>0</v>
      </c>
      <c r="E96" s="336">
        <f>SUM(E97)</f>
        <v>0</v>
      </c>
      <c r="F96" s="178">
        <f t="shared" ref="F96:P96" si="56">SUM(F97)</f>
        <v>0</v>
      </c>
      <c r="G96" s="178">
        <f t="shared" si="56"/>
        <v>0</v>
      </c>
      <c r="H96" s="178">
        <f t="shared" si="56"/>
        <v>0</v>
      </c>
      <c r="I96" s="178">
        <f t="shared" si="56"/>
        <v>0</v>
      </c>
      <c r="J96" s="178">
        <f t="shared" si="56"/>
        <v>0</v>
      </c>
      <c r="K96" s="178">
        <f t="shared" si="56"/>
        <v>0</v>
      </c>
      <c r="L96" s="178">
        <f t="shared" si="56"/>
        <v>0</v>
      </c>
      <c r="M96" s="178">
        <f t="shared" si="56"/>
        <v>0</v>
      </c>
      <c r="N96" s="179">
        <f t="shared" si="56"/>
        <v>0</v>
      </c>
      <c r="O96" s="180">
        <f t="shared" si="56"/>
        <v>0</v>
      </c>
      <c r="P96" s="181">
        <f t="shared" si="56"/>
        <v>0</v>
      </c>
    </row>
    <row r="97" spans="1:16" s="255" customFormat="1" ht="32.25" hidden="1" customHeight="1" thickBot="1">
      <c r="A97" s="603">
        <v>82</v>
      </c>
      <c r="B97" s="107"/>
      <c r="C97" s="118"/>
      <c r="D97" s="64"/>
      <c r="E97" s="244"/>
      <c r="F97" s="114"/>
      <c r="G97" s="114"/>
      <c r="H97" s="114"/>
      <c r="I97" s="114"/>
      <c r="J97" s="114"/>
      <c r="K97" s="114"/>
      <c r="L97" s="114"/>
      <c r="M97" s="114"/>
      <c r="N97" s="408"/>
      <c r="O97" s="116"/>
      <c r="P97" s="117"/>
    </row>
    <row r="98" spans="1:16" s="255" customFormat="1" ht="25.5" hidden="1" customHeight="1" thickBot="1">
      <c r="A98" s="603">
        <v>83</v>
      </c>
      <c r="B98" s="159"/>
      <c r="C98" s="122" t="s">
        <v>58</v>
      </c>
      <c r="D98" s="42">
        <f t="shared" ref="D98:P98" si="57">SUM(D99:D99)</f>
        <v>0</v>
      </c>
      <c r="E98" s="336">
        <f t="shared" si="57"/>
        <v>0</v>
      </c>
      <c r="F98" s="178">
        <f t="shared" si="57"/>
        <v>0</v>
      </c>
      <c r="G98" s="178">
        <f t="shared" si="57"/>
        <v>0</v>
      </c>
      <c r="H98" s="178">
        <f t="shared" si="57"/>
        <v>0</v>
      </c>
      <c r="I98" s="178">
        <f t="shared" si="57"/>
        <v>0</v>
      </c>
      <c r="J98" s="178">
        <f t="shared" si="57"/>
        <v>0</v>
      </c>
      <c r="K98" s="178">
        <f t="shared" si="57"/>
        <v>0</v>
      </c>
      <c r="L98" s="178">
        <f t="shared" si="57"/>
        <v>0</v>
      </c>
      <c r="M98" s="178">
        <f t="shared" si="57"/>
        <v>0</v>
      </c>
      <c r="N98" s="179">
        <f t="shared" si="57"/>
        <v>0</v>
      </c>
      <c r="O98" s="180">
        <f t="shared" si="57"/>
        <v>0</v>
      </c>
      <c r="P98" s="181">
        <f t="shared" si="57"/>
        <v>0</v>
      </c>
    </row>
    <row r="99" spans="1:16" s="255" customFormat="1" ht="21.75" hidden="1" thickBot="1">
      <c r="A99" s="603">
        <v>84</v>
      </c>
      <c r="B99" s="107"/>
      <c r="C99" s="266"/>
      <c r="D99" s="89">
        <f>SUM(E99:P99)</f>
        <v>0</v>
      </c>
      <c r="E99" s="91"/>
      <c r="F99" s="240"/>
      <c r="G99" s="240"/>
      <c r="H99" s="240"/>
      <c r="I99" s="240"/>
      <c r="J99" s="240"/>
      <c r="K99" s="259"/>
      <c r="L99" s="259"/>
      <c r="M99" s="259"/>
      <c r="N99" s="260">
        <v>0</v>
      </c>
      <c r="O99" s="242"/>
      <c r="P99" s="243"/>
    </row>
    <row r="100" spans="1:16" s="255" customFormat="1" ht="45.75" customHeight="1" thickBot="1">
      <c r="A100" s="603">
        <v>85</v>
      </c>
      <c r="B100" s="81"/>
      <c r="C100" s="79" t="s">
        <v>65</v>
      </c>
      <c r="D100" s="77">
        <f>SUM(E100:P100)</f>
        <v>61397</v>
      </c>
      <c r="E100" s="66">
        <f t="shared" ref="E100:P100" si="58">SUM(E101+E104+E118)</f>
        <v>24960</v>
      </c>
      <c r="F100" s="66">
        <f t="shared" si="58"/>
        <v>0</v>
      </c>
      <c r="G100" s="66">
        <f t="shared" si="58"/>
        <v>0</v>
      </c>
      <c r="H100" s="66">
        <f t="shared" si="58"/>
        <v>0</v>
      </c>
      <c r="I100" s="66">
        <f t="shared" si="58"/>
        <v>0</v>
      </c>
      <c r="J100" s="66">
        <f t="shared" si="58"/>
        <v>0</v>
      </c>
      <c r="K100" s="78">
        <f t="shared" si="58"/>
        <v>31237</v>
      </c>
      <c r="L100" s="78">
        <f t="shared" si="58"/>
        <v>5200</v>
      </c>
      <c r="M100" s="78">
        <f t="shared" si="58"/>
        <v>0</v>
      </c>
      <c r="N100" s="147">
        <f t="shared" si="58"/>
        <v>0</v>
      </c>
      <c r="O100" s="77">
        <f t="shared" si="58"/>
        <v>0</v>
      </c>
      <c r="P100" s="148">
        <f t="shared" si="58"/>
        <v>0</v>
      </c>
    </row>
    <row r="101" spans="1:16" s="255" customFormat="1" ht="27.75" customHeight="1">
      <c r="A101" s="603">
        <v>86</v>
      </c>
      <c r="B101" s="149"/>
      <c r="C101" s="150" t="s">
        <v>47</v>
      </c>
      <c r="D101" s="104">
        <f>SUM(D102:D103)</f>
        <v>47543</v>
      </c>
      <c r="E101" s="476">
        <f>SUM(E102:E103)</f>
        <v>24960</v>
      </c>
      <c r="F101" s="410">
        <f t="shared" ref="F101" si="59">SUM(F102:F103)</f>
        <v>0</v>
      </c>
      <c r="G101" s="410">
        <f t="shared" ref="G101" si="60">SUM(G102:G103)</f>
        <v>0</v>
      </c>
      <c r="H101" s="410">
        <f t="shared" ref="H101" si="61">SUM(H102:H103)</f>
        <v>0</v>
      </c>
      <c r="I101" s="410">
        <f t="shared" ref="I101" si="62">SUM(I102:I103)</f>
        <v>0</v>
      </c>
      <c r="J101" s="410">
        <f t="shared" ref="J101" si="63">SUM(J102:J103)</f>
        <v>0</v>
      </c>
      <c r="K101" s="410">
        <f t="shared" ref="K101" si="64">SUM(K102:K103)</f>
        <v>22583</v>
      </c>
      <c r="L101" s="410">
        <f t="shared" ref="L101" si="65">SUM(L102:L103)</f>
        <v>0</v>
      </c>
      <c r="M101" s="410">
        <f t="shared" ref="M101" si="66">SUM(M102:M103)</f>
        <v>0</v>
      </c>
      <c r="N101" s="414">
        <f t="shared" ref="N101" si="67">SUM(N102:N103)</f>
        <v>0</v>
      </c>
      <c r="O101" s="62">
        <f t="shared" ref="O101" si="68">SUM(O102:O103)</f>
        <v>0</v>
      </c>
      <c r="P101" s="217">
        <f t="shared" ref="P101" si="69">SUM(P102:P103)</f>
        <v>0</v>
      </c>
    </row>
    <row r="102" spans="1:16" s="255" customFormat="1" ht="83.25" customHeight="1">
      <c r="A102" s="603">
        <v>87</v>
      </c>
      <c r="B102" s="107">
        <v>2431</v>
      </c>
      <c r="C102" s="118" t="s">
        <v>118</v>
      </c>
      <c r="D102" s="64">
        <f>SUM(E102:P102)</f>
        <v>24960</v>
      </c>
      <c r="E102" s="68">
        <v>24960</v>
      </c>
      <c r="F102" s="114"/>
      <c r="G102" s="114"/>
      <c r="H102" s="114"/>
      <c r="I102" s="114"/>
      <c r="J102" s="114"/>
      <c r="K102" s="258"/>
      <c r="L102" s="114"/>
      <c r="M102" s="114"/>
      <c r="N102" s="115"/>
      <c r="O102" s="116"/>
      <c r="P102" s="117"/>
    </row>
    <row r="103" spans="1:16" s="255" customFormat="1" ht="84" customHeight="1">
      <c r="A103" s="603">
        <v>88</v>
      </c>
      <c r="B103" s="130">
        <v>2431</v>
      </c>
      <c r="C103" s="145" t="s">
        <v>142</v>
      </c>
      <c r="D103" s="64">
        <f>SUM(E103:P103)</f>
        <v>22583</v>
      </c>
      <c r="E103" s="73"/>
      <c r="F103" s="263"/>
      <c r="G103" s="263"/>
      <c r="H103" s="263"/>
      <c r="I103" s="263"/>
      <c r="J103" s="263"/>
      <c r="K103" s="409">
        <v>22583</v>
      </c>
      <c r="L103" s="263"/>
      <c r="M103" s="263"/>
      <c r="N103" s="264"/>
      <c r="O103" s="272"/>
      <c r="P103" s="265"/>
    </row>
    <row r="104" spans="1:16" s="255" customFormat="1" ht="36.75" customHeight="1">
      <c r="A104" s="603">
        <v>89</v>
      </c>
      <c r="B104" s="130"/>
      <c r="C104" s="183" t="s">
        <v>48</v>
      </c>
      <c r="D104" s="88">
        <f>SUM(E104:P104)</f>
        <v>13854</v>
      </c>
      <c r="E104" s="350">
        <f t="shared" ref="E104:P104" si="70">SUM(E105+E111+E114+E116)</f>
        <v>0</v>
      </c>
      <c r="F104" s="184">
        <f t="shared" si="70"/>
        <v>0</v>
      </c>
      <c r="G104" s="184">
        <f t="shared" si="70"/>
        <v>0</v>
      </c>
      <c r="H104" s="184">
        <f t="shared" si="70"/>
        <v>0</v>
      </c>
      <c r="I104" s="184">
        <f t="shared" si="70"/>
        <v>0</v>
      </c>
      <c r="J104" s="184">
        <f t="shared" si="70"/>
        <v>0</v>
      </c>
      <c r="K104" s="184">
        <f t="shared" si="70"/>
        <v>8654</v>
      </c>
      <c r="L104" s="184">
        <f t="shared" si="70"/>
        <v>5200</v>
      </c>
      <c r="M104" s="184">
        <f t="shared" si="70"/>
        <v>0</v>
      </c>
      <c r="N104" s="185">
        <f t="shared" si="70"/>
        <v>0</v>
      </c>
      <c r="O104" s="186">
        <f t="shared" si="70"/>
        <v>0</v>
      </c>
      <c r="P104" s="187">
        <f t="shared" si="70"/>
        <v>0</v>
      </c>
    </row>
    <row r="105" spans="1:16" s="255" customFormat="1" ht="29.25" customHeight="1">
      <c r="A105" s="603">
        <v>90</v>
      </c>
      <c r="B105" s="107"/>
      <c r="C105" s="113" t="s">
        <v>64</v>
      </c>
      <c r="D105" s="64">
        <f>SUM(D106+D107+D108+D109+D110)</f>
        <v>4000</v>
      </c>
      <c r="E105" s="54">
        <f>SUM(E106:E110)</f>
        <v>0</v>
      </c>
      <c r="F105" s="193">
        <f t="shared" ref="F105:P105" si="71">SUM(F106:F110)</f>
        <v>0</v>
      </c>
      <c r="G105" s="193">
        <f t="shared" si="71"/>
        <v>0</v>
      </c>
      <c r="H105" s="193">
        <f t="shared" si="71"/>
        <v>0</v>
      </c>
      <c r="I105" s="193">
        <f t="shared" si="71"/>
        <v>0</v>
      </c>
      <c r="J105" s="193">
        <f t="shared" si="71"/>
        <v>0</v>
      </c>
      <c r="K105" s="193">
        <f t="shared" si="71"/>
        <v>0</v>
      </c>
      <c r="L105" s="193">
        <f t="shared" si="71"/>
        <v>4000</v>
      </c>
      <c r="M105" s="193">
        <f t="shared" si="71"/>
        <v>0</v>
      </c>
      <c r="N105" s="194">
        <f t="shared" si="71"/>
        <v>0</v>
      </c>
      <c r="O105" s="195">
        <f t="shared" si="71"/>
        <v>0</v>
      </c>
      <c r="P105" s="196">
        <f t="shared" si="71"/>
        <v>0</v>
      </c>
    </row>
    <row r="106" spans="1:16" s="255" customFormat="1" ht="48.75" customHeight="1" thickBot="1">
      <c r="A106" s="610">
        <v>91</v>
      </c>
      <c r="B106" s="146">
        <v>1431</v>
      </c>
      <c r="C106" s="608" t="s">
        <v>113</v>
      </c>
      <c r="D106" s="46">
        <f>SUM(E106:P106)</f>
        <v>800</v>
      </c>
      <c r="E106" s="641"/>
      <c r="F106" s="642"/>
      <c r="G106" s="642"/>
      <c r="H106" s="642"/>
      <c r="I106" s="642"/>
      <c r="J106" s="642"/>
      <c r="K106" s="643"/>
      <c r="L106" s="644">
        <v>800</v>
      </c>
      <c r="M106" s="645"/>
      <c r="N106" s="646"/>
      <c r="O106" s="647"/>
      <c r="P106" s="648"/>
    </row>
    <row r="107" spans="1:16" s="255" customFormat="1" ht="45.75" customHeight="1">
      <c r="A107" s="602">
        <v>92</v>
      </c>
      <c r="B107" s="149">
        <v>1431</v>
      </c>
      <c r="C107" s="649" t="s">
        <v>114</v>
      </c>
      <c r="D107" s="62">
        <f>SUM(E107:P107)</f>
        <v>800</v>
      </c>
      <c r="E107" s="616"/>
      <c r="F107" s="650"/>
      <c r="G107" s="650"/>
      <c r="H107" s="650"/>
      <c r="I107" s="650"/>
      <c r="J107" s="650"/>
      <c r="K107" s="651"/>
      <c r="L107" s="652">
        <v>800</v>
      </c>
      <c r="M107" s="617"/>
      <c r="N107" s="618"/>
      <c r="O107" s="619"/>
      <c r="P107" s="620"/>
    </row>
    <row r="108" spans="1:16" s="255" customFormat="1" ht="46.5" customHeight="1">
      <c r="A108" s="603">
        <v>93</v>
      </c>
      <c r="B108" s="107">
        <v>1431</v>
      </c>
      <c r="C108" s="118" t="s">
        <v>116</v>
      </c>
      <c r="D108" s="64">
        <f>SUM(E108:P108)</f>
        <v>1600</v>
      </c>
      <c r="E108" s="54"/>
      <c r="F108" s="193"/>
      <c r="G108" s="193"/>
      <c r="H108" s="193"/>
      <c r="I108" s="193"/>
      <c r="J108" s="193"/>
      <c r="K108" s="219"/>
      <c r="L108" s="371">
        <v>1600</v>
      </c>
      <c r="M108" s="109"/>
      <c r="N108" s="110"/>
      <c r="O108" s="111"/>
      <c r="P108" s="112"/>
    </row>
    <row r="109" spans="1:16" s="255" customFormat="1" ht="31.5" customHeight="1">
      <c r="A109" s="603">
        <v>94</v>
      </c>
      <c r="B109" s="107">
        <v>1431</v>
      </c>
      <c r="C109" s="118" t="s">
        <v>115</v>
      </c>
      <c r="D109" s="64">
        <f>SUM(E109:P109)</f>
        <v>400</v>
      </c>
      <c r="E109" s="54"/>
      <c r="F109" s="193"/>
      <c r="G109" s="193"/>
      <c r="H109" s="193"/>
      <c r="I109" s="193"/>
      <c r="J109" s="193"/>
      <c r="K109" s="219"/>
      <c r="L109" s="371">
        <v>400</v>
      </c>
      <c r="M109" s="109"/>
      <c r="N109" s="110"/>
      <c r="O109" s="111"/>
      <c r="P109" s="112"/>
    </row>
    <row r="110" spans="1:16" s="255" customFormat="1" ht="49.5" customHeight="1">
      <c r="A110" s="603">
        <v>95</v>
      </c>
      <c r="B110" s="107">
        <v>1431</v>
      </c>
      <c r="C110" s="118" t="s">
        <v>143</v>
      </c>
      <c r="D110" s="64">
        <f>SUM(E110:P110)</f>
        <v>400</v>
      </c>
      <c r="E110" s="54"/>
      <c r="F110" s="193"/>
      <c r="G110" s="193"/>
      <c r="H110" s="193"/>
      <c r="I110" s="193"/>
      <c r="J110" s="193"/>
      <c r="K110" s="219"/>
      <c r="L110" s="371">
        <v>400</v>
      </c>
      <c r="M110" s="109"/>
      <c r="N110" s="110"/>
      <c r="O110" s="111"/>
      <c r="P110" s="112"/>
    </row>
    <row r="111" spans="1:16" s="255" customFormat="1" ht="37.5" customHeight="1">
      <c r="A111" s="603">
        <v>96</v>
      </c>
      <c r="B111" s="107"/>
      <c r="C111" s="113" t="s">
        <v>51</v>
      </c>
      <c r="D111" s="64">
        <f>SUM(D112:D113)</f>
        <v>9854</v>
      </c>
      <c r="E111" s="54">
        <f>SUM(E112:E113)</f>
        <v>0</v>
      </c>
      <c r="F111" s="54">
        <f t="shared" ref="F111:P111" si="72">SUM(F112:F113)</f>
        <v>0</v>
      </c>
      <c r="G111" s="54">
        <f t="shared" si="72"/>
        <v>0</v>
      </c>
      <c r="H111" s="54">
        <f t="shared" si="72"/>
        <v>0</v>
      </c>
      <c r="I111" s="54">
        <f t="shared" si="72"/>
        <v>0</v>
      </c>
      <c r="J111" s="54">
        <f t="shared" si="72"/>
        <v>0</v>
      </c>
      <c r="K111" s="54">
        <f t="shared" si="72"/>
        <v>8654</v>
      </c>
      <c r="L111" s="54">
        <f t="shared" si="72"/>
        <v>1200</v>
      </c>
      <c r="M111" s="54">
        <f t="shared" si="72"/>
        <v>0</v>
      </c>
      <c r="N111" s="224">
        <f t="shared" si="72"/>
        <v>0</v>
      </c>
      <c r="O111" s="225">
        <f t="shared" si="72"/>
        <v>0</v>
      </c>
      <c r="P111" s="226">
        <f t="shared" si="72"/>
        <v>0</v>
      </c>
    </row>
    <row r="112" spans="1:16" s="255" customFormat="1" ht="43.5" customHeight="1">
      <c r="A112" s="603">
        <v>97</v>
      </c>
      <c r="B112" s="107">
        <v>1431</v>
      </c>
      <c r="C112" s="160" t="s">
        <v>117</v>
      </c>
      <c r="D112" s="64">
        <f>SUM(E112:P112)</f>
        <v>1200</v>
      </c>
      <c r="E112" s="54"/>
      <c r="F112" s="193"/>
      <c r="G112" s="193"/>
      <c r="H112" s="193"/>
      <c r="I112" s="193"/>
      <c r="J112" s="193"/>
      <c r="K112" s="54"/>
      <c r="L112" s="383">
        <v>1200</v>
      </c>
      <c r="M112" s="109"/>
      <c r="N112" s="110"/>
      <c r="O112" s="111"/>
      <c r="P112" s="112"/>
    </row>
    <row r="113" spans="1:16" s="255" customFormat="1" ht="48.75" customHeight="1">
      <c r="A113" s="603">
        <v>98</v>
      </c>
      <c r="B113" s="159">
        <v>2431</v>
      </c>
      <c r="C113" s="464" t="s">
        <v>141</v>
      </c>
      <c r="D113" s="104">
        <f>SUM(E113:P113)</f>
        <v>8654</v>
      </c>
      <c r="E113" s="337"/>
      <c r="F113" s="465"/>
      <c r="G113" s="465"/>
      <c r="H113" s="465"/>
      <c r="I113" s="465"/>
      <c r="J113" s="465"/>
      <c r="K113" s="75">
        <v>8654</v>
      </c>
      <c r="L113" s="466"/>
      <c r="M113" s="467"/>
      <c r="N113" s="468"/>
      <c r="O113" s="469"/>
      <c r="P113" s="470"/>
    </row>
    <row r="114" spans="1:16" s="255" customFormat="1" ht="24.75" customHeight="1">
      <c r="A114" s="603">
        <v>99</v>
      </c>
      <c r="B114" s="107"/>
      <c r="C114" s="113" t="s">
        <v>54</v>
      </c>
      <c r="D114" s="64">
        <f>SUM(D115:D115)</f>
        <v>0</v>
      </c>
      <c r="E114" s="54">
        <f>SUM(E115)</f>
        <v>0</v>
      </c>
      <c r="F114" s="193">
        <f t="shared" ref="F114:P114" si="73">SUM(F115)</f>
        <v>0</v>
      </c>
      <c r="G114" s="193">
        <f t="shared" si="73"/>
        <v>0</v>
      </c>
      <c r="H114" s="193">
        <f t="shared" si="73"/>
        <v>0</v>
      </c>
      <c r="I114" s="193">
        <f t="shared" si="73"/>
        <v>0</v>
      </c>
      <c r="J114" s="193">
        <f t="shared" si="73"/>
        <v>0</v>
      </c>
      <c r="K114" s="193">
        <f t="shared" si="73"/>
        <v>0</v>
      </c>
      <c r="L114" s="193">
        <f t="shared" si="73"/>
        <v>0</v>
      </c>
      <c r="M114" s="193">
        <f t="shared" si="73"/>
        <v>0</v>
      </c>
      <c r="N114" s="194">
        <f t="shared" si="73"/>
        <v>0</v>
      </c>
      <c r="O114" s="195">
        <f t="shared" si="73"/>
        <v>0</v>
      </c>
      <c r="P114" s="196">
        <f t="shared" si="73"/>
        <v>0</v>
      </c>
    </row>
    <row r="115" spans="1:16" s="255" customFormat="1" ht="18.75" customHeight="1">
      <c r="A115" s="603">
        <v>100</v>
      </c>
      <c r="B115" s="107"/>
      <c r="C115" s="256"/>
      <c r="D115" s="64"/>
      <c r="E115" s="54"/>
      <c r="F115" s="295"/>
      <c r="G115" s="295"/>
      <c r="H115" s="295"/>
      <c r="I115" s="295"/>
      <c r="J115" s="295"/>
      <c r="K115" s="198"/>
      <c r="L115" s="295"/>
      <c r="M115" s="198"/>
      <c r="N115" s="199"/>
      <c r="O115" s="111"/>
      <c r="P115" s="112"/>
    </row>
    <row r="116" spans="1:16" s="255" customFormat="1" ht="24.75" customHeight="1">
      <c r="A116" s="603">
        <v>101</v>
      </c>
      <c r="B116" s="121"/>
      <c r="C116" s="200" t="s">
        <v>55</v>
      </c>
      <c r="D116" s="104">
        <f>SUM(D117:D117)</f>
        <v>0</v>
      </c>
      <c r="E116" s="309">
        <f>SUM(E117)</f>
        <v>0</v>
      </c>
      <c r="F116" s="201">
        <f t="shared" ref="F116:O116" si="74">SUM(F117)</f>
        <v>0</v>
      </c>
      <c r="G116" s="201">
        <f t="shared" si="74"/>
        <v>0</v>
      </c>
      <c r="H116" s="201">
        <f t="shared" si="74"/>
        <v>0</v>
      </c>
      <c r="I116" s="201">
        <f t="shared" si="74"/>
        <v>0</v>
      </c>
      <c r="J116" s="201">
        <f t="shared" si="74"/>
        <v>0</v>
      </c>
      <c r="K116" s="201">
        <f t="shared" si="74"/>
        <v>0</v>
      </c>
      <c r="L116" s="201">
        <f t="shared" si="74"/>
        <v>0</v>
      </c>
      <c r="M116" s="201">
        <f t="shared" si="74"/>
        <v>0</v>
      </c>
      <c r="N116" s="202">
        <f t="shared" si="74"/>
        <v>0</v>
      </c>
      <c r="O116" s="203">
        <f t="shared" si="74"/>
        <v>0</v>
      </c>
      <c r="P116" s="204">
        <f t="shared" ref="P116" si="75">SUM(P117)</f>
        <v>0</v>
      </c>
    </row>
    <row r="117" spans="1:16" s="255" customFormat="1" ht="18" customHeight="1">
      <c r="A117" s="603">
        <v>102</v>
      </c>
      <c r="B117" s="107"/>
      <c r="C117" s="256"/>
      <c r="D117" s="64">
        <f>SUM(E117:P117)</f>
        <v>0</v>
      </c>
      <c r="E117" s="54"/>
      <c r="F117" s="295"/>
      <c r="G117" s="295"/>
      <c r="H117" s="295"/>
      <c r="I117" s="295"/>
      <c r="J117" s="296"/>
      <c r="K117" s="296"/>
      <c r="L117" s="295"/>
      <c r="M117" s="198"/>
      <c r="N117" s="199"/>
      <c r="O117" s="111"/>
      <c r="P117" s="112"/>
    </row>
    <row r="118" spans="1:16" s="255" customFormat="1" ht="32.25" customHeight="1">
      <c r="A118" s="603">
        <v>103</v>
      </c>
      <c r="B118" s="107"/>
      <c r="C118" s="108" t="s">
        <v>56</v>
      </c>
      <c r="D118" s="64">
        <f>SUM(E118:P118)</f>
        <v>0</v>
      </c>
      <c r="E118" s="364">
        <f>SUM(E119+E121)</f>
        <v>0</v>
      </c>
      <c r="F118" s="109">
        <f t="shared" ref="F118:O118" si="76">SUM(F119+F121)</f>
        <v>0</v>
      </c>
      <c r="G118" s="109">
        <f>SUM(G119+G121)</f>
        <v>0</v>
      </c>
      <c r="H118" s="109">
        <f t="shared" si="76"/>
        <v>0</v>
      </c>
      <c r="I118" s="109">
        <f t="shared" si="76"/>
        <v>0</v>
      </c>
      <c r="J118" s="109">
        <f t="shared" si="76"/>
        <v>0</v>
      </c>
      <c r="K118" s="109">
        <f t="shared" si="76"/>
        <v>0</v>
      </c>
      <c r="L118" s="109">
        <f t="shared" si="76"/>
        <v>0</v>
      </c>
      <c r="M118" s="109">
        <f t="shared" si="76"/>
        <v>0</v>
      </c>
      <c r="N118" s="110">
        <f t="shared" si="76"/>
        <v>0</v>
      </c>
      <c r="O118" s="111">
        <f t="shared" si="76"/>
        <v>0</v>
      </c>
      <c r="P118" s="112">
        <f t="shared" ref="P118" si="77">SUM(P119+P121)</f>
        <v>0</v>
      </c>
    </row>
    <row r="119" spans="1:16" s="255" customFormat="1" ht="25.5" customHeight="1">
      <c r="A119" s="603">
        <v>104</v>
      </c>
      <c r="B119" s="121"/>
      <c r="C119" s="122" t="s">
        <v>57</v>
      </c>
      <c r="D119" s="42">
        <f>SUM(D120)</f>
        <v>0</v>
      </c>
      <c r="E119" s="337">
        <f>SUM(E120)</f>
        <v>0</v>
      </c>
      <c r="F119" s="205">
        <f t="shared" ref="F119:P119" si="78">SUM(F120)</f>
        <v>0</v>
      </c>
      <c r="G119" s="205">
        <f t="shared" si="78"/>
        <v>0</v>
      </c>
      <c r="H119" s="205">
        <f t="shared" si="78"/>
        <v>0</v>
      </c>
      <c r="I119" s="205">
        <f t="shared" si="78"/>
        <v>0</v>
      </c>
      <c r="J119" s="205">
        <f t="shared" si="78"/>
        <v>0</v>
      </c>
      <c r="K119" s="205">
        <f t="shared" si="78"/>
        <v>0</v>
      </c>
      <c r="L119" s="205">
        <f t="shared" si="78"/>
        <v>0</v>
      </c>
      <c r="M119" s="205">
        <f t="shared" si="78"/>
        <v>0</v>
      </c>
      <c r="N119" s="206">
        <f t="shared" si="78"/>
        <v>0</v>
      </c>
      <c r="O119" s="207">
        <f t="shared" si="78"/>
        <v>0</v>
      </c>
      <c r="P119" s="208">
        <f t="shared" si="78"/>
        <v>0</v>
      </c>
    </row>
    <row r="120" spans="1:16" s="255" customFormat="1" ht="21">
      <c r="A120" s="603">
        <v>105</v>
      </c>
      <c r="B120" s="130"/>
      <c r="C120" s="297"/>
      <c r="D120" s="88">
        <f>SUM(E120:P120)</f>
        <v>0</v>
      </c>
      <c r="E120" s="294"/>
      <c r="F120" s="209"/>
      <c r="G120" s="209"/>
      <c r="H120" s="209"/>
      <c r="I120" s="209"/>
      <c r="J120" s="209"/>
      <c r="K120" s="209"/>
      <c r="L120" s="298"/>
      <c r="M120" s="209"/>
      <c r="N120" s="210"/>
      <c r="O120" s="186"/>
      <c r="P120" s="187"/>
    </row>
    <row r="121" spans="1:16" s="255" customFormat="1" ht="23.25" customHeight="1">
      <c r="A121" s="603">
        <v>106</v>
      </c>
      <c r="B121" s="107"/>
      <c r="C121" s="113" t="s">
        <v>58</v>
      </c>
      <c r="D121" s="64">
        <f>SUM(D122)</f>
        <v>0</v>
      </c>
      <c r="E121" s="244">
        <f>SUM(E122)</f>
        <v>0</v>
      </c>
      <c r="F121" s="155">
        <f t="shared" ref="F121:O121" si="79">SUM(F122)</f>
        <v>0</v>
      </c>
      <c r="G121" s="155">
        <f>SUM(G122)</f>
        <v>0</v>
      </c>
      <c r="H121" s="155">
        <f>SUM(H122)</f>
        <v>0</v>
      </c>
      <c r="I121" s="155">
        <f>SUM(I122)</f>
        <v>0</v>
      </c>
      <c r="J121" s="155">
        <f t="shared" si="79"/>
        <v>0</v>
      </c>
      <c r="K121" s="155">
        <f t="shared" si="79"/>
        <v>0</v>
      </c>
      <c r="L121" s="155">
        <f t="shared" si="79"/>
        <v>0</v>
      </c>
      <c r="M121" s="155">
        <f t="shared" si="79"/>
        <v>0</v>
      </c>
      <c r="N121" s="156">
        <f t="shared" si="79"/>
        <v>0</v>
      </c>
      <c r="O121" s="116">
        <f t="shared" si="79"/>
        <v>0</v>
      </c>
      <c r="P121" s="117">
        <f>SUM(P122)</f>
        <v>0</v>
      </c>
    </row>
    <row r="122" spans="1:16" s="255" customFormat="1" ht="21.75" thickBot="1">
      <c r="A122" s="603">
        <v>107</v>
      </c>
      <c r="B122" s="159"/>
      <c r="C122" s="267"/>
      <c r="D122" s="89">
        <f>SUM(E122:P122)</f>
        <v>0</v>
      </c>
      <c r="E122" s="335"/>
      <c r="F122" s="270"/>
      <c r="G122" s="270"/>
      <c r="H122" s="270"/>
      <c r="I122" s="270"/>
      <c r="J122" s="270"/>
      <c r="K122" s="270"/>
      <c r="L122" s="270"/>
      <c r="M122" s="270"/>
      <c r="N122" s="271">
        <v>0</v>
      </c>
      <c r="O122" s="242"/>
      <c r="P122" s="265"/>
    </row>
    <row r="123" spans="1:16" s="255" customFormat="1" ht="66.75" customHeight="1" thickBot="1">
      <c r="A123" s="603">
        <v>108</v>
      </c>
      <c r="B123" s="81"/>
      <c r="C123" s="79" t="s">
        <v>66</v>
      </c>
      <c r="D123" s="77">
        <f>SUM(E123:P123)</f>
        <v>86219</v>
      </c>
      <c r="E123" s="66">
        <f t="shared" ref="E123:P123" si="80">SUM(E124+E126+E148)</f>
        <v>22600</v>
      </c>
      <c r="F123" s="66">
        <f t="shared" si="80"/>
        <v>40624</v>
      </c>
      <c r="G123" s="66">
        <f t="shared" si="80"/>
        <v>0</v>
      </c>
      <c r="H123" s="66">
        <f t="shared" si="80"/>
        <v>0</v>
      </c>
      <c r="I123" s="66">
        <f t="shared" si="80"/>
        <v>0</v>
      </c>
      <c r="J123" s="66">
        <f t="shared" si="80"/>
        <v>0</v>
      </c>
      <c r="K123" s="66">
        <f t="shared" si="80"/>
        <v>0</v>
      </c>
      <c r="L123" s="66">
        <f t="shared" si="80"/>
        <v>22995</v>
      </c>
      <c r="M123" s="66">
        <f t="shared" si="80"/>
        <v>0</v>
      </c>
      <c r="N123" s="157">
        <f t="shared" si="80"/>
        <v>0</v>
      </c>
      <c r="O123" s="77">
        <f t="shared" si="80"/>
        <v>0</v>
      </c>
      <c r="P123" s="148">
        <f t="shared" si="80"/>
        <v>0</v>
      </c>
    </row>
    <row r="124" spans="1:16" s="255" customFormat="1" ht="24" customHeight="1">
      <c r="A124" s="603">
        <v>109</v>
      </c>
      <c r="B124" s="149"/>
      <c r="C124" s="150" t="s">
        <v>47</v>
      </c>
      <c r="D124" s="62">
        <f>SUM(E124:P124)</f>
        <v>15000</v>
      </c>
      <c r="E124" s="347">
        <f t="shared" ref="E124:P124" si="81">SUM(E125:E125)</f>
        <v>15000</v>
      </c>
      <c r="F124" s="63">
        <f t="shared" si="81"/>
        <v>0</v>
      </c>
      <c r="G124" s="63">
        <f t="shared" si="81"/>
        <v>0</v>
      </c>
      <c r="H124" s="63">
        <f t="shared" si="81"/>
        <v>0</v>
      </c>
      <c r="I124" s="63">
        <f t="shared" si="81"/>
        <v>0</v>
      </c>
      <c r="J124" s="63">
        <f t="shared" si="81"/>
        <v>0</v>
      </c>
      <c r="K124" s="63">
        <f t="shared" si="81"/>
        <v>0</v>
      </c>
      <c r="L124" s="63">
        <f t="shared" si="81"/>
        <v>0</v>
      </c>
      <c r="M124" s="63">
        <f t="shared" si="81"/>
        <v>0</v>
      </c>
      <c r="N124" s="151">
        <f t="shared" si="81"/>
        <v>0</v>
      </c>
      <c r="O124" s="62">
        <f t="shared" si="81"/>
        <v>0</v>
      </c>
      <c r="P124" s="182">
        <f t="shared" si="81"/>
        <v>0</v>
      </c>
    </row>
    <row r="125" spans="1:16" s="255" customFormat="1" ht="24" customHeight="1">
      <c r="A125" s="603">
        <v>110</v>
      </c>
      <c r="B125" s="107">
        <v>3530</v>
      </c>
      <c r="C125" s="118" t="s">
        <v>137</v>
      </c>
      <c r="D125" s="64">
        <f>SUM(E125:P125)</f>
        <v>15000</v>
      </c>
      <c r="E125" s="68">
        <v>15000</v>
      </c>
      <c r="F125" s="155"/>
      <c r="G125" s="155"/>
      <c r="H125" s="155"/>
      <c r="I125" s="155"/>
      <c r="J125" s="299"/>
      <c r="K125" s="299"/>
      <c r="L125" s="155"/>
      <c r="M125" s="155"/>
      <c r="N125" s="156"/>
      <c r="O125" s="116"/>
      <c r="P125" s="117"/>
    </row>
    <row r="126" spans="1:16" s="255" customFormat="1" ht="26.25" customHeight="1">
      <c r="A126" s="603">
        <v>111</v>
      </c>
      <c r="B126" s="107"/>
      <c r="C126" s="108" t="s">
        <v>48</v>
      </c>
      <c r="D126" s="64">
        <f t="shared" ref="D126:P126" si="82">SUM(D127+D134+D136+D138+D140+D146)</f>
        <v>71219</v>
      </c>
      <c r="E126" s="364">
        <f t="shared" si="82"/>
        <v>7600</v>
      </c>
      <c r="F126" s="109">
        <f t="shared" si="82"/>
        <v>40624</v>
      </c>
      <c r="G126" s="109">
        <f t="shared" si="82"/>
        <v>0</v>
      </c>
      <c r="H126" s="109">
        <f t="shared" si="82"/>
        <v>0</v>
      </c>
      <c r="I126" s="109">
        <f t="shared" si="82"/>
        <v>0</v>
      </c>
      <c r="J126" s="109">
        <f t="shared" si="82"/>
        <v>0</v>
      </c>
      <c r="K126" s="109">
        <f t="shared" si="82"/>
        <v>0</v>
      </c>
      <c r="L126" s="109">
        <f t="shared" si="82"/>
        <v>22995</v>
      </c>
      <c r="M126" s="109">
        <f t="shared" si="82"/>
        <v>0</v>
      </c>
      <c r="N126" s="110">
        <f t="shared" si="82"/>
        <v>0</v>
      </c>
      <c r="O126" s="111">
        <f t="shared" si="82"/>
        <v>0</v>
      </c>
      <c r="P126" s="112">
        <f t="shared" si="82"/>
        <v>0</v>
      </c>
    </row>
    <row r="127" spans="1:16" s="255" customFormat="1" ht="27" customHeight="1">
      <c r="A127" s="603">
        <v>112</v>
      </c>
      <c r="B127" s="107"/>
      <c r="C127" s="113" t="s">
        <v>64</v>
      </c>
      <c r="D127" s="64">
        <f t="shared" ref="D127:P127" si="83">SUM(D128:D133)</f>
        <v>6850</v>
      </c>
      <c r="E127" s="244">
        <f t="shared" si="83"/>
        <v>350</v>
      </c>
      <c r="F127" s="114">
        <f t="shared" si="83"/>
        <v>0</v>
      </c>
      <c r="G127" s="114">
        <f t="shared" si="83"/>
        <v>0</v>
      </c>
      <c r="H127" s="114">
        <f t="shared" si="83"/>
        <v>0</v>
      </c>
      <c r="I127" s="114">
        <f t="shared" si="83"/>
        <v>0</v>
      </c>
      <c r="J127" s="114">
        <f t="shared" si="83"/>
        <v>0</v>
      </c>
      <c r="K127" s="114">
        <f t="shared" si="83"/>
        <v>0</v>
      </c>
      <c r="L127" s="114">
        <f t="shared" si="83"/>
        <v>6500</v>
      </c>
      <c r="M127" s="114">
        <f t="shared" si="83"/>
        <v>0</v>
      </c>
      <c r="N127" s="115">
        <f t="shared" si="83"/>
        <v>0</v>
      </c>
      <c r="O127" s="116">
        <f t="shared" si="83"/>
        <v>0</v>
      </c>
      <c r="P127" s="117">
        <f t="shared" si="83"/>
        <v>0</v>
      </c>
    </row>
    <row r="128" spans="1:16" s="255" customFormat="1" ht="44.25" customHeight="1">
      <c r="A128" s="603">
        <v>113</v>
      </c>
      <c r="B128" s="107">
        <v>2524</v>
      </c>
      <c r="C128" s="118" t="s">
        <v>95</v>
      </c>
      <c r="D128" s="64">
        <f>SUM(E128:P128)</f>
        <v>350</v>
      </c>
      <c r="E128" s="68">
        <v>350</v>
      </c>
      <c r="F128" s="155"/>
      <c r="G128" s="155"/>
      <c r="H128" s="155"/>
      <c r="I128" s="155"/>
      <c r="J128" s="299"/>
      <c r="K128" s="300"/>
      <c r="L128" s="299"/>
      <c r="M128" s="299"/>
      <c r="N128" s="301"/>
      <c r="O128" s="139"/>
      <c r="P128" s="140"/>
    </row>
    <row r="129" spans="1:16" s="255" customFormat="1" ht="30.75" customHeight="1">
      <c r="A129" s="603">
        <v>114</v>
      </c>
      <c r="B129" s="107">
        <v>1530</v>
      </c>
      <c r="C129" s="118" t="s">
        <v>147</v>
      </c>
      <c r="D129" s="64">
        <f>SUM(E129:P129)</f>
        <v>1000</v>
      </c>
      <c r="E129" s="68"/>
      <c r="F129" s="114"/>
      <c r="G129" s="114"/>
      <c r="H129" s="114"/>
      <c r="I129" s="114"/>
      <c r="J129" s="137"/>
      <c r="K129" s="416"/>
      <c r="L129" s="417">
        <v>1000</v>
      </c>
      <c r="M129" s="137"/>
      <c r="N129" s="138"/>
      <c r="O129" s="139"/>
      <c r="P129" s="140"/>
    </row>
    <row r="130" spans="1:16" s="255" customFormat="1" ht="32.25" customHeight="1">
      <c r="A130" s="603">
        <v>115</v>
      </c>
      <c r="B130" s="107">
        <v>1530</v>
      </c>
      <c r="C130" s="118" t="s">
        <v>148</v>
      </c>
      <c r="D130" s="64">
        <f>SUM(E130:P130)</f>
        <v>1000</v>
      </c>
      <c r="E130" s="68"/>
      <c r="F130" s="114"/>
      <c r="G130" s="114"/>
      <c r="H130" s="114"/>
      <c r="I130" s="114"/>
      <c r="J130" s="137"/>
      <c r="K130" s="416"/>
      <c r="L130" s="417">
        <v>1000</v>
      </c>
      <c r="M130" s="137"/>
      <c r="N130" s="138"/>
      <c r="O130" s="139"/>
      <c r="P130" s="140"/>
    </row>
    <row r="131" spans="1:16" s="255" customFormat="1" ht="30.75" customHeight="1">
      <c r="A131" s="603">
        <v>116</v>
      </c>
      <c r="B131" s="107">
        <v>1540</v>
      </c>
      <c r="C131" s="118" t="s">
        <v>169</v>
      </c>
      <c r="D131" s="64">
        <f>SUM(E131:P131)</f>
        <v>1600</v>
      </c>
      <c r="E131" s="68"/>
      <c r="F131" s="114"/>
      <c r="G131" s="114"/>
      <c r="H131" s="114"/>
      <c r="I131" s="114"/>
      <c r="J131" s="137"/>
      <c r="K131" s="416"/>
      <c r="L131" s="417">
        <v>1600</v>
      </c>
      <c r="M131" s="137"/>
      <c r="N131" s="138"/>
      <c r="O131" s="139"/>
      <c r="P131" s="140"/>
    </row>
    <row r="132" spans="1:16" s="255" customFormat="1" ht="28.5" customHeight="1">
      <c r="A132" s="603">
        <v>117</v>
      </c>
      <c r="B132" s="107">
        <v>1540</v>
      </c>
      <c r="C132" s="118" t="s">
        <v>149</v>
      </c>
      <c r="D132" s="64">
        <f t="shared" ref="D132" si="84">SUM(E132:P132)</f>
        <v>1400</v>
      </c>
      <c r="E132" s="68"/>
      <c r="F132" s="114"/>
      <c r="G132" s="114"/>
      <c r="H132" s="114"/>
      <c r="I132" s="114"/>
      <c r="J132" s="137"/>
      <c r="K132" s="416"/>
      <c r="L132" s="417">
        <v>1400</v>
      </c>
      <c r="M132" s="137"/>
      <c r="N132" s="138"/>
      <c r="O132" s="139"/>
      <c r="P132" s="140"/>
    </row>
    <row r="133" spans="1:16" s="255" customFormat="1" ht="28.5" customHeight="1" thickBot="1">
      <c r="A133" s="610">
        <v>118</v>
      </c>
      <c r="B133" s="100">
        <v>1551</v>
      </c>
      <c r="C133" s="653" t="s">
        <v>151</v>
      </c>
      <c r="D133" s="89">
        <f>SUM(E133:P133)</f>
        <v>1500</v>
      </c>
      <c r="E133" s="614"/>
      <c r="F133" s="240"/>
      <c r="G133" s="240"/>
      <c r="H133" s="240"/>
      <c r="I133" s="240"/>
      <c r="J133" s="654"/>
      <c r="K133" s="655"/>
      <c r="L133" s="656">
        <v>1500</v>
      </c>
      <c r="M133" s="654"/>
      <c r="N133" s="657"/>
      <c r="O133" s="282"/>
      <c r="P133" s="303"/>
    </row>
    <row r="134" spans="1:16" s="255" customFormat="1" ht="30" hidden="1" customHeight="1" thickBot="1">
      <c r="A134" s="604">
        <v>119</v>
      </c>
      <c r="B134" s="121"/>
      <c r="C134" s="122" t="s">
        <v>67</v>
      </c>
      <c r="D134" s="104">
        <f>SUM(D135)</f>
        <v>0</v>
      </c>
      <c r="E134" s="334">
        <f>SUM(E135)</f>
        <v>0</v>
      </c>
      <c r="F134" s="152">
        <f t="shared" ref="F134:P134" si="85">SUM(F135)</f>
        <v>0</v>
      </c>
      <c r="G134" s="152">
        <f t="shared" si="85"/>
        <v>0</v>
      </c>
      <c r="H134" s="152">
        <f t="shared" si="85"/>
        <v>0</v>
      </c>
      <c r="I134" s="152">
        <f t="shared" si="85"/>
        <v>0</v>
      </c>
      <c r="J134" s="152">
        <f t="shared" si="85"/>
        <v>0</v>
      </c>
      <c r="K134" s="152">
        <f t="shared" si="85"/>
        <v>0</v>
      </c>
      <c r="L134" s="152">
        <f t="shared" si="85"/>
        <v>0</v>
      </c>
      <c r="M134" s="152">
        <f t="shared" si="85"/>
        <v>0</v>
      </c>
      <c r="N134" s="153">
        <f t="shared" si="85"/>
        <v>0</v>
      </c>
      <c r="O134" s="154">
        <f t="shared" si="85"/>
        <v>0</v>
      </c>
      <c r="P134" s="172">
        <f t="shared" si="85"/>
        <v>0</v>
      </c>
    </row>
    <row r="135" spans="1:16" s="255" customFormat="1" ht="24.75" hidden="1" customHeight="1" thickBot="1">
      <c r="A135" s="603">
        <v>120</v>
      </c>
      <c r="B135" s="421"/>
      <c r="C135" s="420"/>
      <c r="D135" s="64">
        <f>SUM(E135:P135)</f>
        <v>0</v>
      </c>
      <c r="E135" s="244"/>
      <c r="F135" s="155"/>
      <c r="G135" s="155"/>
      <c r="H135" s="155"/>
      <c r="I135" s="155"/>
      <c r="J135" s="299"/>
      <c r="K135" s="299"/>
      <c r="L135" s="299"/>
      <c r="M135" s="299"/>
      <c r="N135" s="301"/>
      <c r="O135" s="139"/>
      <c r="P135" s="140"/>
    </row>
    <row r="136" spans="1:16" s="255" customFormat="1" ht="41.25" hidden="1">
      <c r="A136" s="603">
        <v>121</v>
      </c>
      <c r="B136" s="107"/>
      <c r="C136" s="113" t="s">
        <v>61</v>
      </c>
      <c r="D136" s="64">
        <f>D137</f>
        <v>0</v>
      </c>
      <c r="E136" s="244">
        <f>E137</f>
        <v>0</v>
      </c>
      <c r="F136" s="114">
        <f t="shared" ref="F136:P136" si="86">F137</f>
        <v>0</v>
      </c>
      <c r="G136" s="114">
        <f t="shared" si="86"/>
        <v>0</v>
      </c>
      <c r="H136" s="114">
        <f t="shared" si="86"/>
        <v>0</v>
      </c>
      <c r="I136" s="114">
        <f t="shared" si="86"/>
        <v>0</v>
      </c>
      <c r="J136" s="114">
        <f t="shared" si="86"/>
        <v>0</v>
      </c>
      <c r="K136" s="114">
        <f t="shared" si="86"/>
        <v>0</v>
      </c>
      <c r="L136" s="114">
        <f t="shared" si="86"/>
        <v>0</v>
      </c>
      <c r="M136" s="114">
        <f t="shared" si="86"/>
        <v>0</v>
      </c>
      <c r="N136" s="115">
        <f t="shared" si="86"/>
        <v>0</v>
      </c>
      <c r="O136" s="116">
        <f t="shared" si="86"/>
        <v>0</v>
      </c>
      <c r="P136" s="117">
        <f t="shared" si="86"/>
        <v>0</v>
      </c>
    </row>
    <row r="137" spans="1:16" s="255" customFormat="1" ht="21" hidden="1">
      <c r="A137" s="603">
        <v>122</v>
      </c>
      <c r="B137" s="107"/>
      <c r="C137" s="262"/>
      <c r="D137" s="64">
        <f>SUM(E137:P137)</f>
        <v>0</v>
      </c>
      <c r="E137" s="244"/>
      <c r="F137" s="114"/>
      <c r="G137" s="114"/>
      <c r="H137" s="114"/>
      <c r="I137" s="114"/>
      <c r="J137" s="114"/>
      <c r="K137" s="114"/>
      <c r="L137" s="114"/>
      <c r="M137" s="114"/>
      <c r="N137" s="115"/>
      <c r="O137" s="116"/>
      <c r="P137" s="117"/>
    </row>
    <row r="138" spans="1:16" s="255" customFormat="1" ht="21" hidden="1" customHeight="1" thickBot="1">
      <c r="A138" s="603">
        <v>123</v>
      </c>
      <c r="B138" s="159"/>
      <c r="C138" s="366" t="s">
        <v>52</v>
      </c>
      <c r="D138" s="42">
        <f>SUM(D139)</f>
        <v>0</v>
      </c>
      <c r="E138" s="336">
        <f>SUM(E139)</f>
        <v>0</v>
      </c>
      <c r="F138" s="178">
        <f t="shared" ref="F138:P138" si="87">SUM(F139)</f>
        <v>0</v>
      </c>
      <c r="G138" s="178">
        <f t="shared" si="87"/>
        <v>0</v>
      </c>
      <c r="H138" s="178">
        <f t="shared" si="87"/>
        <v>0</v>
      </c>
      <c r="I138" s="178">
        <f t="shared" si="87"/>
        <v>0</v>
      </c>
      <c r="J138" s="178">
        <f t="shared" si="87"/>
        <v>0</v>
      </c>
      <c r="K138" s="178">
        <f t="shared" si="87"/>
        <v>0</v>
      </c>
      <c r="L138" s="178">
        <f t="shared" si="87"/>
        <v>0</v>
      </c>
      <c r="M138" s="178">
        <f t="shared" si="87"/>
        <v>0</v>
      </c>
      <c r="N138" s="179">
        <f t="shared" si="87"/>
        <v>0</v>
      </c>
      <c r="O138" s="180">
        <f t="shared" si="87"/>
        <v>0</v>
      </c>
      <c r="P138" s="181">
        <f t="shared" si="87"/>
        <v>0</v>
      </c>
    </row>
    <row r="139" spans="1:16" s="255" customFormat="1" ht="21" hidden="1">
      <c r="A139" s="658">
        <v>124</v>
      </c>
      <c r="B139" s="130"/>
      <c r="C139" s="297"/>
      <c r="D139" s="88">
        <f t="shared" ref="D139:D145" si="88">SUM(E139:P139)</f>
        <v>0</v>
      </c>
      <c r="E139" s="335"/>
      <c r="F139" s="659"/>
      <c r="G139" s="659"/>
      <c r="H139" s="659"/>
      <c r="I139" s="659"/>
      <c r="J139" s="659"/>
      <c r="K139" s="280"/>
      <c r="L139" s="280"/>
      <c r="M139" s="280"/>
      <c r="N139" s="331"/>
      <c r="O139" s="134"/>
      <c r="P139" s="135"/>
    </row>
    <row r="140" spans="1:16" s="255" customFormat="1" ht="21">
      <c r="A140" s="602">
        <v>125</v>
      </c>
      <c r="B140" s="149"/>
      <c r="C140" s="660" t="s">
        <v>54</v>
      </c>
      <c r="D140" s="62">
        <f>SUM(D141:D145)</f>
        <v>23745</v>
      </c>
      <c r="E140" s="635">
        <f>SUM(E141:E145)</f>
        <v>7250</v>
      </c>
      <c r="F140" s="661">
        <f>SUM(F141:F145)</f>
        <v>0</v>
      </c>
      <c r="G140" s="661">
        <f t="shared" ref="G140:P140" si="89">SUM(G141:G145)</f>
        <v>0</v>
      </c>
      <c r="H140" s="661">
        <f t="shared" si="89"/>
        <v>0</v>
      </c>
      <c r="I140" s="661">
        <f t="shared" si="89"/>
        <v>0</v>
      </c>
      <c r="J140" s="661">
        <f t="shared" si="89"/>
        <v>0</v>
      </c>
      <c r="K140" s="661">
        <f t="shared" si="89"/>
        <v>0</v>
      </c>
      <c r="L140" s="661">
        <f t="shared" si="89"/>
        <v>16495</v>
      </c>
      <c r="M140" s="661">
        <f t="shared" si="89"/>
        <v>0</v>
      </c>
      <c r="N140" s="662">
        <f t="shared" si="89"/>
        <v>0</v>
      </c>
      <c r="O140" s="462">
        <f t="shared" si="89"/>
        <v>0</v>
      </c>
      <c r="P140" s="663">
        <f t="shared" si="89"/>
        <v>0</v>
      </c>
    </row>
    <row r="141" spans="1:16" s="255" customFormat="1" ht="44.25" customHeight="1">
      <c r="A141" s="603">
        <v>126</v>
      </c>
      <c r="B141" s="159">
        <v>2524</v>
      </c>
      <c r="C141" s="395" t="s">
        <v>96</v>
      </c>
      <c r="D141" s="42">
        <f t="shared" si="88"/>
        <v>5000</v>
      </c>
      <c r="E141" s="71">
        <v>5000</v>
      </c>
      <c r="F141" s="268"/>
      <c r="G141" s="268"/>
      <c r="H141" s="268"/>
      <c r="I141" s="268"/>
      <c r="J141" s="304"/>
      <c r="K141" s="305"/>
      <c r="L141" s="304"/>
      <c r="M141" s="304"/>
      <c r="N141" s="306"/>
      <c r="O141" s="289"/>
      <c r="P141" s="307"/>
    </row>
    <row r="142" spans="1:16" s="255" customFormat="1" ht="45" customHeight="1">
      <c r="A142" s="603">
        <v>127</v>
      </c>
      <c r="B142" s="107">
        <v>2524</v>
      </c>
      <c r="C142" s="118" t="s">
        <v>97</v>
      </c>
      <c r="D142" s="64">
        <f t="shared" si="88"/>
        <v>2250</v>
      </c>
      <c r="E142" s="68">
        <v>2250</v>
      </c>
      <c r="F142" s="155"/>
      <c r="G142" s="155"/>
      <c r="H142" s="155"/>
      <c r="I142" s="155"/>
      <c r="J142" s="299"/>
      <c r="K142" s="300"/>
      <c r="L142" s="299"/>
      <c r="M142" s="299"/>
      <c r="N142" s="301"/>
      <c r="O142" s="139"/>
      <c r="P142" s="140"/>
    </row>
    <row r="143" spans="1:16" s="255" customFormat="1" ht="28.5" customHeight="1">
      <c r="A143" s="603">
        <v>128</v>
      </c>
      <c r="B143" s="121">
        <v>1540</v>
      </c>
      <c r="C143" s="118" t="s">
        <v>150</v>
      </c>
      <c r="D143" s="64">
        <f t="shared" si="88"/>
        <v>11495</v>
      </c>
      <c r="E143" s="67"/>
      <c r="F143" s="152"/>
      <c r="G143" s="152"/>
      <c r="H143" s="152"/>
      <c r="I143" s="152"/>
      <c r="J143" s="123"/>
      <c r="K143" s="418"/>
      <c r="L143" s="419">
        <v>11495</v>
      </c>
      <c r="M143" s="123"/>
      <c r="N143" s="124"/>
      <c r="O143" s="125"/>
      <c r="P143" s="126"/>
    </row>
    <row r="144" spans="1:16" s="255" customFormat="1" ht="29.25" customHeight="1">
      <c r="A144" s="603">
        <v>129</v>
      </c>
      <c r="B144" s="121">
        <v>1551</v>
      </c>
      <c r="C144" s="118" t="s">
        <v>152</v>
      </c>
      <c r="D144" s="64">
        <f t="shared" si="88"/>
        <v>2500</v>
      </c>
      <c r="E144" s="67"/>
      <c r="F144" s="152"/>
      <c r="G144" s="152"/>
      <c r="H144" s="152"/>
      <c r="I144" s="152"/>
      <c r="J144" s="123"/>
      <c r="K144" s="418"/>
      <c r="L144" s="419">
        <v>2500</v>
      </c>
      <c r="M144" s="123"/>
      <c r="N144" s="124"/>
      <c r="O144" s="125"/>
      <c r="P144" s="126"/>
    </row>
    <row r="145" spans="1:16" s="255" customFormat="1" ht="30" customHeight="1">
      <c r="A145" s="603">
        <v>130</v>
      </c>
      <c r="B145" s="121">
        <v>1551</v>
      </c>
      <c r="C145" s="118" t="s">
        <v>153</v>
      </c>
      <c r="D145" s="64">
        <f t="shared" si="88"/>
        <v>2500</v>
      </c>
      <c r="E145" s="67"/>
      <c r="F145" s="152"/>
      <c r="G145" s="152"/>
      <c r="H145" s="152"/>
      <c r="I145" s="152"/>
      <c r="J145" s="123"/>
      <c r="K145" s="418"/>
      <c r="L145" s="419">
        <v>2500</v>
      </c>
      <c r="M145" s="123"/>
      <c r="N145" s="124"/>
      <c r="O145" s="125"/>
      <c r="P145" s="126"/>
    </row>
    <row r="146" spans="1:16" s="255" customFormat="1" ht="24.75" customHeight="1">
      <c r="A146" s="603">
        <v>131</v>
      </c>
      <c r="B146" s="121"/>
      <c r="C146" s="200" t="s">
        <v>55</v>
      </c>
      <c r="D146" s="104">
        <f>SUM(D147:D147)</f>
        <v>40624</v>
      </c>
      <c r="E146" s="334">
        <f>SUM(E147)</f>
        <v>0</v>
      </c>
      <c r="F146" s="152">
        <f t="shared" ref="F146:P146" si="90">SUM(F147)</f>
        <v>40624</v>
      </c>
      <c r="G146" s="152">
        <f t="shared" si="90"/>
        <v>0</v>
      </c>
      <c r="H146" s="152">
        <f t="shared" si="90"/>
        <v>0</v>
      </c>
      <c r="I146" s="152">
        <f t="shared" si="90"/>
        <v>0</v>
      </c>
      <c r="J146" s="152">
        <f t="shared" si="90"/>
        <v>0</v>
      </c>
      <c r="K146" s="152">
        <f t="shared" si="90"/>
        <v>0</v>
      </c>
      <c r="L146" s="152">
        <f t="shared" si="90"/>
        <v>0</v>
      </c>
      <c r="M146" s="152">
        <f t="shared" si="90"/>
        <v>0</v>
      </c>
      <c r="N146" s="153">
        <f t="shared" si="90"/>
        <v>0</v>
      </c>
      <c r="O146" s="154">
        <f t="shared" si="90"/>
        <v>0</v>
      </c>
      <c r="P146" s="172">
        <f t="shared" si="90"/>
        <v>0</v>
      </c>
    </row>
    <row r="147" spans="1:16" s="255" customFormat="1" ht="27" customHeight="1">
      <c r="A147" s="603">
        <v>132</v>
      </c>
      <c r="B147" s="398">
        <v>3540</v>
      </c>
      <c r="C147" s="169" t="s">
        <v>89</v>
      </c>
      <c r="D147" s="57">
        <f t="shared" ref="D147:D161" si="91">SUM(E147:P147)</f>
        <v>40624</v>
      </c>
      <c r="E147" s="244"/>
      <c r="F147" s="357">
        <v>40624</v>
      </c>
      <c r="G147" s="258"/>
      <c r="H147" s="258"/>
      <c r="I147" s="258"/>
      <c r="J147" s="299"/>
      <c r="K147" s="299"/>
      <c r="L147" s="299"/>
      <c r="M147" s="299"/>
      <c r="N147" s="301"/>
      <c r="O147" s="139"/>
      <c r="P147" s="140"/>
    </row>
    <row r="148" spans="1:16" s="255" customFormat="1" ht="31.5" customHeight="1">
      <c r="A148" s="603">
        <v>133</v>
      </c>
      <c r="B148" s="121"/>
      <c r="C148" s="150" t="s">
        <v>56</v>
      </c>
      <c r="D148" s="104">
        <f t="shared" si="91"/>
        <v>0</v>
      </c>
      <c r="E148" s="334">
        <f>SUM(E149:E149)</f>
        <v>0</v>
      </c>
      <c r="F148" s="212">
        <f t="shared" ref="F148:P148" si="92">SUM(F149:F149)</f>
        <v>0</v>
      </c>
      <c r="G148" s="212">
        <f t="shared" si="92"/>
        <v>0</v>
      </c>
      <c r="H148" s="212">
        <f t="shared" si="92"/>
        <v>0</v>
      </c>
      <c r="I148" s="212">
        <f t="shared" si="92"/>
        <v>0</v>
      </c>
      <c r="J148" s="212">
        <f t="shared" si="92"/>
        <v>0</v>
      </c>
      <c r="K148" s="212">
        <f t="shared" si="92"/>
        <v>0</v>
      </c>
      <c r="L148" s="212">
        <f t="shared" si="92"/>
        <v>0</v>
      </c>
      <c r="M148" s="212">
        <f t="shared" si="92"/>
        <v>0</v>
      </c>
      <c r="N148" s="213">
        <f t="shared" si="92"/>
        <v>0</v>
      </c>
      <c r="O148" s="154">
        <f>SUM(O149:O149)</f>
        <v>0</v>
      </c>
      <c r="P148" s="172">
        <f t="shared" si="92"/>
        <v>0</v>
      </c>
    </row>
    <row r="149" spans="1:16" s="255" customFormat="1" ht="21.75" thickBot="1">
      <c r="A149" s="603">
        <v>134</v>
      </c>
      <c r="B149" s="100"/>
      <c r="C149" s="274"/>
      <c r="D149" s="89">
        <f t="shared" si="91"/>
        <v>0</v>
      </c>
      <c r="E149" s="338"/>
      <c r="F149" s="259"/>
      <c r="G149" s="259"/>
      <c r="H149" s="259"/>
      <c r="I149" s="259"/>
      <c r="J149" s="281"/>
      <c r="K149" s="281"/>
      <c r="L149" s="281"/>
      <c r="M149" s="281"/>
      <c r="N149" s="302"/>
      <c r="O149" s="282"/>
      <c r="P149" s="303"/>
    </row>
    <row r="150" spans="1:16" s="255" customFormat="1" ht="69.75" customHeight="1" thickBot="1">
      <c r="A150" s="603">
        <v>135</v>
      </c>
      <c r="B150" s="82"/>
      <c r="C150" s="83" t="s">
        <v>68</v>
      </c>
      <c r="D150" s="84">
        <f t="shared" si="91"/>
        <v>6656318</v>
      </c>
      <c r="E150" s="594">
        <f>SUM(E151+E171+E185+E200)</f>
        <v>596120</v>
      </c>
      <c r="F150" s="85">
        <f>SUM(F151+F161+F185+F200)</f>
        <v>490088</v>
      </c>
      <c r="G150" s="85">
        <f>SUM(G151+G171+G185+G200)</f>
        <v>11439</v>
      </c>
      <c r="H150" s="85">
        <f>SUM(H151+H171+H185+H200)</f>
        <v>39561</v>
      </c>
      <c r="I150" s="85">
        <f>SUM(I151+I171+I185+I200)</f>
        <v>0</v>
      </c>
      <c r="J150" s="85">
        <f>SUM(J151+J171+J185+J200)</f>
        <v>274569</v>
      </c>
      <c r="K150" s="85">
        <f>SUM(K151+K161+K171+K185+K200)</f>
        <v>66200</v>
      </c>
      <c r="L150" s="85">
        <f>SUM(L151+L171+L185+L200)</f>
        <v>0</v>
      </c>
      <c r="M150" s="85">
        <f>SUM(M151+M171+M185+M200)</f>
        <v>0</v>
      </c>
      <c r="N150" s="214">
        <f>SUM(N151+N171+N185+N200)</f>
        <v>752686</v>
      </c>
      <c r="O150" s="84">
        <f>SUM(O151+O171+O185+O200)</f>
        <v>0</v>
      </c>
      <c r="P150" s="215">
        <f>SUM(P151+P171+P185+P200)</f>
        <v>4425655</v>
      </c>
    </row>
    <row r="151" spans="1:16" s="255" customFormat="1" ht="26.25" customHeight="1">
      <c r="A151" s="603">
        <v>136</v>
      </c>
      <c r="B151" s="121"/>
      <c r="C151" s="216" t="s">
        <v>47</v>
      </c>
      <c r="D151" s="62">
        <f t="shared" si="91"/>
        <v>3967170</v>
      </c>
      <c r="E151" s="334">
        <f>SUM(E152:E160)</f>
        <v>269620</v>
      </c>
      <c r="F151" s="63">
        <f>SUM(F152:F160)</f>
        <v>9783</v>
      </c>
      <c r="G151" s="63">
        <f t="shared" ref="G151:M151" si="93">SUM(G152:G160)</f>
        <v>0</v>
      </c>
      <c r="H151" s="63">
        <f t="shared" si="93"/>
        <v>39561</v>
      </c>
      <c r="I151" s="63">
        <f t="shared" si="93"/>
        <v>0</v>
      </c>
      <c r="J151" s="63">
        <f t="shared" si="93"/>
        <v>0</v>
      </c>
      <c r="K151" s="63">
        <f t="shared" si="93"/>
        <v>0</v>
      </c>
      <c r="L151" s="63">
        <f t="shared" si="93"/>
        <v>0</v>
      </c>
      <c r="M151" s="63">
        <f t="shared" si="93"/>
        <v>0</v>
      </c>
      <c r="N151" s="151">
        <f>SUM(N152:N160)</f>
        <v>676880</v>
      </c>
      <c r="O151" s="62">
        <f>SUM(O152:O160)</f>
        <v>0</v>
      </c>
      <c r="P151" s="217">
        <f>SUM(P152:P160)</f>
        <v>2971326</v>
      </c>
    </row>
    <row r="152" spans="1:16" s="255" customFormat="1" ht="34.5" customHeight="1">
      <c r="A152" s="603">
        <v>137</v>
      </c>
      <c r="B152" s="107">
        <v>2619</v>
      </c>
      <c r="C152" s="118" t="s">
        <v>69</v>
      </c>
      <c r="D152" s="64">
        <f t="shared" si="91"/>
        <v>29153</v>
      </c>
      <c r="E152" s="68">
        <v>19370</v>
      </c>
      <c r="F152" s="119">
        <v>9783</v>
      </c>
      <c r="G152" s="119"/>
      <c r="H152" s="119"/>
      <c r="I152" s="119"/>
      <c r="J152" s="120"/>
      <c r="K152" s="120"/>
      <c r="L152" s="120"/>
      <c r="M152" s="120"/>
      <c r="N152" s="388"/>
      <c r="O152" s="116"/>
      <c r="P152" s="117"/>
    </row>
    <row r="153" spans="1:16" s="255" customFormat="1" ht="66.75" customHeight="1">
      <c r="A153" s="603">
        <v>138</v>
      </c>
      <c r="B153" s="121">
        <v>2627</v>
      </c>
      <c r="C153" s="171" t="s">
        <v>70</v>
      </c>
      <c r="D153" s="104">
        <f t="shared" si="91"/>
        <v>676880</v>
      </c>
      <c r="E153" s="69"/>
      <c r="F153" s="375"/>
      <c r="G153" s="375"/>
      <c r="H153" s="375"/>
      <c r="I153" s="375"/>
      <c r="J153" s="375"/>
      <c r="K153" s="374"/>
      <c r="L153" s="375"/>
      <c r="M153" s="375"/>
      <c r="N153" s="400">
        <v>676880</v>
      </c>
      <c r="O153" s="232"/>
      <c r="P153" s="233"/>
    </row>
    <row r="154" spans="1:16" s="255" customFormat="1" ht="28.5" customHeight="1">
      <c r="A154" s="603">
        <v>139</v>
      </c>
      <c r="B154" s="107">
        <v>2604</v>
      </c>
      <c r="C154" s="118" t="s">
        <v>103</v>
      </c>
      <c r="D154" s="64">
        <f t="shared" si="91"/>
        <v>39561</v>
      </c>
      <c r="E154" s="72"/>
      <c r="F154" s="377"/>
      <c r="G154" s="253"/>
      <c r="H154" s="389">
        <v>39561</v>
      </c>
      <c r="I154" s="389"/>
      <c r="J154" s="253"/>
      <c r="K154" s="383"/>
      <c r="L154" s="377"/>
      <c r="M154" s="377"/>
      <c r="N154" s="390"/>
      <c r="O154" s="228"/>
      <c r="P154" s="229"/>
    </row>
    <row r="155" spans="1:16" s="255" customFormat="1" ht="82.5" customHeight="1">
      <c r="A155" s="603">
        <v>140</v>
      </c>
      <c r="B155" s="220">
        <v>2606</v>
      </c>
      <c r="C155" s="394" t="s">
        <v>175</v>
      </c>
      <c r="D155" s="64">
        <f t="shared" si="91"/>
        <v>26250</v>
      </c>
      <c r="E155" s="69">
        <v>26250</v>
      </c>
      <c r="F155" s="391"/>
      <c r="G155" s="391"/>
      <c r="H155" s="391"/>
      <c r="I155" s="391"/>
      <c r="J155" s="391"/>
      <c r="K155" s="392"/>
      <c r="L155" s="391"/>
      <c r="M155" s="391"/>
      <c r="N155" s="393"/>
      <c r="O155" s="232"/>
      <c r="P155" s="233"/>
    </row>
    <row r="156" spans="1:16" s="255" customFormat="1" ht="48" customHeight="1">
      <c r="A156" s="603">
        <v>141</v>
      </c>
      <c r="B156" s="220">
        <v>2619</v>
      </c>
      <c r="C156" s="394" t="s">
        <v>156</v>
      </c>
      <c r="D156" s="64">
        <f t="shared" si="91"/>
        <v>50000</v>
      </c>
      <c r="E156" s="69">
        <v>50000</v>
      </c>
      <c r="F156" s="391"/>
      <c r="G156" s="391"/>
      <c r="H156" s="391"/>
      <c r="I156" s="391"/>
      <c r="J156" s="391"/>
      <c r="K156" s="392"/>
      <c r="L156" s="391"/>
      <c r="M156" s="391"/>
      <c r="N156" s="393"/>
      <c r="O156" s="232"/>
      <c r="P156" s="233"/>
    </row>
    <row r="157" spans="1:16" s="255" customFormat="1" ht="46.5" customHeight="1">
      <c r="A157" s="603">
        <v>142</v>
      </c>
      <c r="B157" s="220">
        <v>2619</v>
      </c>
      <c r="C157" s="394" t="s">
        <v>157</v>
      </c>
      <c r="D157" s="64">
        <f t="shared" si="91"/>
        <v>100000</v>
      </c>
      <c r="E157" s="69">
        <v>100000</v>
      </c>
      <c r="F157" s="391"/>
      <c r="G157" s="391"/>
      <c r="H157" s="391"/>
      <c r="I157" s="391"/>
      <c r="J157" s="391"/>
      <c r="K157" s="392"/>
      <c r="L157" s="391"/>
      <c r="M157" s="391"/>
      <c r="N157" s="393"/>
      <c r="O157" s="232"/>
      <c r="P157" s="233"/>
    </row>
    <row r="158" spans="1:16" s="255" customFormat="1" ht="40.5" customHeight="1">
      <c r="A158" s="603">
        <v>143</v>
      </c>
      <c r="B158" s="102">
        <v>2619</v>
      </c>
      <c r="C158" s="103" t="s">
        <v>158</v>
      </c>
      <c r="D158" s="64">
        <f t="shared" si="91"/>
        <v>50000</v>
      </c>
      <c r="E158" s="72">
        <v>50000</v>
      </c>
      <c r="F158" s="253"/>
      <c r="G158" s="253"/>
      <c r="H158" s="253"/>
      <c r="I158" s="253"/>
      <c r="J158" s="253"/>
      <c r="K158" s="383"/>
      <c r="L158" s="253"/>
      <c r="M158" s="253"/>
      <c r="N158" s="354"/>
      <c r="O158" s="228"/>
      <c r="P158" s="229"/>
    </row>
    <row r="159" spans="1:16" s="255" customFormat="1" ht="87.75" customHeight="1">
      <c r="A159" s="603">
        <v>144</v>
      </c>
      <c r="B159" s="220">
        <v>2619</v>
      </c>
      <c r="C159" s="394" t="s">
        <v>144</v>
      </c>
      <c r="D159" s="42">
        <f t="shared" si="91"/>
        <v>24000</v>
      </c>
      <c r="E159" s="69">
        <v>24000</v>
      </c>
      <c r="F159" s="391"/>
      <c r="G159" s="391"/>
      <c r="H159" s="391"/>
      <c r="I159" s="391"/>
      <c r="J159" s="391"/>
      <c r="K159" s="392"/>
      <c r="L159" s="391"/>
      <c r="M159" s="391"/>
      <c r="N159" s="393"/>
      <c r="O159" s="232"/>
      <c r="P159" s="233"/>
    </row>
    <row r="160" spans="1:16" s="255" customFormat="1" ht="61.5" customHeight="1" thickBot="1">
      <c r="A160" s="610">
        <v>145</v>
      </c>
      <c r="B160" s="664">
        <v>2606</v>
      </c>
      <c r="C160" s="665" t="s">
        <v>215</v>
      </c>
      <c r="D160" s="89">
        <f t="shared" si="91"/>
        <v>2971326</v>
      </c>
      <c r="E160" s="666"/>
      <c r="F160" s="667"/>
      <c r="G160" s="667"/>
      <c r="H160" s="667"/>
      <c r="I160" s="667"/>
      <c r="J160" s="667"/>
      <c r="K160" s="668"/>
      <c r="L160" s="667"/>
      <c r="M160" s="667"/>
      <c r="N160" s="669"/>
      <c r="O160" s="670"/>
      <c r="P160" s="671">
        <v>2971326</v>
      </c>
    </row>
    <row r="161" spans="1:16" s="255" customFormat="1" ht="30" customHeight="1">
      <c r="A161" s="602">
        <v>146</v>
      </c>
      <c r="B161" s="149"/>
      <c r="C161" s="609" t="s">
        <v>48</v>
      </c>
      <c r="D161" s="672">
        <f t="shared" si="91"/>
        <v>2603943</v>
      </c>
      <c r="E161" s="673">
        <f t="shared" ref="E161:P161" si="94">E162+E164+E166+E169+E171+E183</f>
        <v>310500</v>
      </c>
      <c r="F161" s="673">
        <f t="shared" si="94"/>
        <v>422539</v>
      </c>
      <c r="G161" s="673">
        <f t="shared" si="94"/>
        <v>0</v>
      </c>
      <c r="H161" s="673">
        <f t="shared" si="94"/>
        <v>0</v>
      </c>
      <c r="I161" s="673">
        <f t="shared" si="94"/>
        <v>0</v>
      </c>
      <c r="J161" s="673">
        <f t="shared" si="94"/>
        <v>274569</v>
      </c>
      <c r="K161" s="673">
        <f t="shared" si="94"/>
        <v>66200</v>
      </c>
      <c r="L161" s="673">
        <f t="shared" si="94"/>
        <v>0</v>
      </c>
      <c r="M161" s="673">
        <f t="shared" si="94"/>
        <v>0</v>
      </c>
      <c r="N161" s="674">
        <f t="shared" si="94"/>
        <v>75806</v>
      </c>
      <c r="O161" s="672">
        <f t="shared" si="94"/>
        <v>0</v>
      </c>
      <c r="P161" s="675">
        <f t="shared" si="94"/>
        <v>1454329</v>
      </c>
    </row>
    <row r="162" spans="1:16" s="255" customFormat="1" ht="21">
      <c r="A162" s="603">
        <v>147</v>
      </c>
      <c r="B162" s="107"/>
      <c r="C162" s="113" t="s">
        <v>64</v>
      </c>
      <c r="D162" s="64">
        <f>SUM(D163:D163)</f>
        <v>1200</v>
      </c>
      <c r="E162" s="54">
        <f>SUM(E163)</f>
        <v>0</v>
      </c>
      <c r="F162" s="219">
        <f t="shared" ref="F162:P162" si="95">SUM(F163)</f>
        <v>0</v>
      </c>
      <c r="G162" s="219">
        <f t="shared" si="95"/>
        <v>0</v>
      </c>
      <c r="H162" s="219">
        <f t="shared" si="95"/>
        <v>0</v>
      </c>
      <c r="I162" s="219">
        <f t="shared" si="95"/>
        <v>0</v>
      </c>
      <c r="J162" s="219">
        <f t="shared" si="95"/>
        <v>0</v>
      </c>
      <c r="K162" s="219">
        <f t="shared" si="95"/>
        <v>1200</v>
      </c>
      <c r="L162" s="219">
        <f t="shared" si="95"/>
        <v>0</v>
      </c>
      <c r="M162" s="219">
        <f t="shared" si="95"/>
        <v>0</v>
      </c>
      <c r="N162" s="227">
        <f t="shared" si="95"/>
        <v>0</v>
      </c>
      <c r="O162" s="228">
        <f t="shared" si="95"/>
        <v>0</v>
      </c>
      <c r="P162" s="229">
        <f t="shared" si="95"/>
        <v>0</v>
      </c>
    </row>
    <row r="163" spans="1:16" s="255" customFormat="1" ht="28.5" customHeight="1">
      <c r="A163" s="603">
        <v>148</v>
      </c>
      <c r="B163" s="107">
        <v>2627</v>
      </c>
      <c r="C163" s="118" t="s">
        <v>108</v>
      </c>
      <c r="D163" s="64">
        <f>SUM(E163:P163)</f>
        <v>1200</v>
      </c>
      <c r="E163" s="54"/>
      <c r="F163" s="198"/>
      <c r="G163" s="198"/>
      <c r="H163" s="198"/>
      <c r="I163" s="198"/>
      <c r="J163" s="198"/>
      <c r="K163" s="362">
        <v>1200</v>
      </c>
      <c r="L163" s="308"/>
      <c r="M163" s="308"/>
      <c r="N163" s="199"/>
      <c r="O163" s="111"/>
      <c r="P163" s="112"/>
    </row>
    <row r="164" spans="1:16" s="255" customFormat="1" ht="30.75" customHeight="1">
      <c r="A164" s="603">
        <v>149</v>
      </c>
      <c r="B164" s="107"/>
      <c r="C164" s="113" t="s">
        <v>51</v>
      </c>
      <c r="D164" s="64">
        <f t="shared" ref="D164:P164" si="96">SUM(D165:D165)</f>
        <v>20000</v>
      </c>
      <c r="E164" s="54">
        <f t="shared" si="96"/>
        <v>0</v>
      </c>
      <c r="F164" s="219">
        <f t="shared" si="96"/>
        <v>0</v>
      </c>
      <c r="G164" s="219">
        <f t="shared" si="96"/>
        <v>0</v>
      </c>
      <c r="H164" s="219">
        <f t="shared" si="96"/>
        <v>0</v>
      </c>
      <c r="I164" s="219">
        <f t="shared" si="96"/>
        <v>0</v>
      </c>
      <c r="J164" s="219">
        <f t="shared" si="96"/>
        <v>0</v>
      </c>
      <c r="K164" s="219">
        <f t="shared" si="96"/>
        <v>20000</v>
      </c>
      <c r="L164" s="219">
        <f t="shared" si="96"/>
        <v>0</v>
      </c>
      <c r="M164" s="54">
        <f t="shared" si="96"/>
        <v>0</v>
      </c>
      <c r="N164" s="227">
        <f t="shared" si="96"/>
        <v>0</v>
      </c>
      <c r="O164" s="228">
        <f t="shared" si="96"/>
        <v>0</v>
      </c>
      <c r="P164" s="229">
        <f t="shared" si="96"/>
        <v>0</v>
      </c>
    </row>
    <row r="165" spans="1:16" s="255" customFormat="1" ht="33" customHeight="1">
      <c r="A165" s="603">
        <v>150</v>
      </c>
      <c r="B165" s="121">
        <v>2627</v>
      </c>
      <c r="C165" s="171" t="s">
        <v>109</v>
      </c>
      <c r="D165" s="104">
        <f>SUM(E165:P165)</f>
        <v>20000</v>
      </c>
      <c r="E165" s="334"/>
      <c r="F165" s="283"/>
      <c r="G165" s="283"/>
      <c r="H165" s="283"/>
      <c r="I165" s="283"/>
      <c r="J165" s="283"/>
      <c r="K165" s="372">
        <v>20000</v>
      </c>
      <c r="L165" s="283"/>
      <c r="M165" s="170"/>
      <c r="N165" s="190"/>
      <c r="O165" s="191"/>
      <c r="P165" s="233"/>
    </row>
    <row r="166" spans="1:16" s="255" customFormat="1" ht="27" customHeight="1">
      <c r="A166" s="603">
        <v>151</v>
      </c>
      <c r="B166" s="107"/>
      <c r="C166" s="113" t="s">
        <v>52</v>
      </c>
      <c r="D166" s="64">
        <f>SUM(D167:D168)</f>
        <v>45000</v>
      </c>
      <c r="E166" s="54">
        <f>E167+E168</f>
        <v>0</v>
      </c>
      <c r="F166" s="54">
        <f t="shared" ref="F166:P166" si="97">F167+F168</f>
        <v>0</v>
      </c>
      <c r="G166" s="54">
        <f t="shared" si="97"/>
        <v>0</v>
      </c>
      <c r="H166" s="54">
        <f t="shared" si="97"/>
        <v>0</v>
      </c>
      <c r="I166" s="54">
        <f t="shared" si="97"/>
        <v>0</v>
      </c>
      <c r="J166" s="54">
        <f t="shared" si="97"/>
        <v>0</v>
      </c>
      <c r="K166" s="54">
        <f t="shared" si="97"/>
        <v>45000</v>
      </c>
      <c r="L166" s="54">
        <f t="shared" si="97"/>
        <v>0</v>
      </c>
      <c r="M166" s="54">
        <f t="shared" si="97"/>
        <v>0</v>
      </c>
      <c r="N166" s="224">
        <f t="shared" si="97"/>
        <v>0</v>
      </c>
      <c r="O166" s="225">
        <f t="shared" si="97"/>
        <v>0</v>
      </c>
      <c r="P166" s="226">
        <f t="shared" si="97"/>
        <v>0</v>
      </c>
    </row>
    <row r="167" spans="1:16" s="255" customFormat="1" ht="33.75" customHeight="1">
      <c r="A167" s="603">
        <v>152</v>
      </c>
      <c r="B167" s="121">
        <v>2627</v>
      </c>
      <c r="C167" s="368" t="s">
        <v>107</v>
      </c>
      <c r="D167" s="104">
        <f>SUM(E167:P167)</f>
        <v>30000</v>
      </c>
      <c r="E167" s="309"/>
      <c r="F167" s="221"/>
      <c r="G167" s="221"/>
      <c r="H167" s="221"/>
      <c r="I167" s="221"/>
      <c r="J167" s="221"/>
      <c r="K167" s="373">
        <v>30000</v>
      </c>
      <c r="L167" s="201"/>
      <c r="M167" s="309"/>
      <c r="N167" s="222"/>
      <c r="O167" s="191"/>
      <c r="P167" s="233"/>
    </row>
    <row r="168" spans="1:16" s="255" customFormat="1" ht="31.5" customHeight="1">
      <c r="A168" s="603">
        <v>153</v>
      </c>
      <c r="B168" s="121">
        <v>2619</v>
      </c>
      <c r="C168" s="127" t="s">
        <v>93</v>
      </c>
      <c r="D168" s="104">
        <f>SUM(E168:P168)</f>
        <v>15000</v>
      </c>
      <c r="E168" s="334"/>
      <c r="F168" s="152"/>
      <c r="G168" s="152"/>
      <c r="H168" s="152"/>
      <c r="I168" s="152"/>
      <c r="J168" s="152"/>
      <c r="K168" s="136">
        <v>15000</v>
      </c>
      <c r="L168" s="152"/>
      <c r="M168" s="152"/>
      <c r="N168" s="153"/>
      <c r="O168" s="154"/>
      <c r="P168" s="172"/>
    </row>
    <row r="169" spans="1:16" s="255" customFormat="1" ht="30" hidden="1" customHeight="1" thickBot="1">
      <c r="A169" s="603">
        <v>154</v>
      </c>
      <c r="B169" s="121"/>
      <c r="C169" s="122" t="s">
        <v>54</v>
      </c>
      <c r="D169" s="104">
        <f>SUM(E169:P170)</f>
        <v>0</v>
      </c>
      <c r="E169" s="309">
        <f>SUM(E170)</f>
        <v>0</v>
      </c>
      <c r="F169" s="230">
        <f t="shared" ref="F169:P169" si="98">SUM(F170)</f>
        <v>0</v>
      </c>
      <c r="G169" s="230">
        <f t="shared" si="98"/>
        <v>0</v>
      </c>
      <c r="H169" s="230">
        <f t="shared" si="98"/>
        <v>0</v>
      </c>
      <c r="I169" s="230">
        <f t="shared" si="98"/>
        <v>0</v>
      </c>
      <c r="J169" s="230">
        <f t="shared" si="98"/>
        <v>0</v>
      </c>
      <c r="K169" s="230">
        <f t="shared" si="98"/>
        <v>0</v>
      </c>
      <c r="L169" s="230">
        <f t="shared" si="98"/>
        <v>0</v>
      </c>
      <c r="M169" s="230">
        <f t="shared" si="98"/>
        <v>0</v>
      </c>
      <c r="N169" s="231">
        <f t="shared" si="98"/>
        <v>0</v>
      </c>
      <c r="O169" s="232">
        <f t="shared" si="98"/>
        <v>0</v>
      </c>
      <c r="P169" s="233">
        <f t="shared" si="98"/>
        <v>0</v>
      </c>
    </row>
    <row r="170" spans="1:16" s="255" customFormat="1" ht="21" hidden="1">
      <c r="A170" s="603">
        <v>155</v>
      </c>
      <c r="B170" s="121"/>
      <c r="C170" s="287"/>
      <c r="D170" s="64"/>
      <c r="E170" s="54"/>
      <c r="F170" s="198"/>
      <c r="G170" s="198"/>
      <c r="H170" s="198"/>
      <c r="I170" s="198"/>
      <c r="J170" s="198"/>
      <c r="K170" s="198"/>
      <c r="L170" s="295"/>
      <c r="M170" s="198"/>
      <c r="N170" s="199"/>
      <c r="O170" s="111"/>
      <c r="P170" s="196"/>
    </row>
    <row r="171" spans="1:16" s="255" customFormat="1" ht="31.5" customHeight="1">
      <c r="A171" s="603">
        <v>156</v>
      </c>
      <c r="B171" s="107"/>
      <c r="C171" s="385" t="s">
        <v>55</v>
      </c>
      <c r="D171" s="64">
        <f t="shared" ref="D171:D182" si="99">SUM(E171:P171)</f>
        <v>2535823</v>
      </c>
      <c r="E171" s="54">
        <f t="shared" ref="E171:P171" si="100">SUM(E172:E182)</f>
        <v>310500</v>
      </c>
      <c r="F171" s="54">
        <f t="shared" si="100"/>
        <v>420619</v>
      </c>
      <c r="G171" s="54">
        <f t="shared" si="100"/>
        <v>0</v>
      </c>
      <c r="H171" s="54">
        <f t="shared" si="100"/>
        <v>0</v>
      </c>
      <c r="I171" s="54">
        <f t="shared" si="100"/>
        <v>0</v>
      </c>
      <c r="J171" s="54">
        <f t="shared" si="100"/>
        <v>274569</v>
      </c>
      <c r="K171" s="54">
        <f t="shared" si="100"/>
        <v>0</v>
      </c>
      <c r="L171" s="54">
        <f t="shared" si="100"/>
        <v>0</v>
      </c>
      <c r="M171" s="54">
        <f t="shared" si="100"/>
        <v>0</v>
      </c>
      <c r="N171" s="224">
        <f t="shared" si="100"/>
        <v>75806</v>
      </c>
      <c r="O171" s="225">
        <f t="shared" si="100"/>
        <v>0</v>
      </c>
      <c r="P171" s="226">
        <f t="shared" si="100"/>
        <v>1454329</v>
      </c>
    </row>
    <row r="172" spans="1:16" s="255" customFormat="1" ht="46.5" customHeight="1">
      <c r="A172" s="603">
        <v>157</v>
      </c>
      <c r="B172" s="107">
        <v>2619</v>
      </c>
      <c r="C172" s="165" t="s">
        <v>71</v>
      </c>
      <c r="D172" s="64">
        <f t="shared" si="99"/>
        <v>61237</v>
      </c>
      <c r="E172" s="72"/>
      <c r="F172" s="371">
        <v>61237</v>
      </c>
      <c r="G172" s="371"/>
      <c r="H172" s="371"/>
      <c r="I172" s="371"/>
      <c r="J172" s="376"/>
      <c r="K172" s="376"/>
      <c r="L172" s="377"/>
      <c r="M172" s="377"/>
      <c r="N172" s="378"/>
      <c r="O172" s="111"/>
      <c r="P172" s="196"/>
    </row>
    <row r="173" spans="1:16" s="255" customFormat="1" ht="27.75" customHeight="1">
      <c r="A173" s="603">
        <v>158</v>
      </c>
      <c r="B173" s="121">
        <v>2627</v>
      </c>
      <c r="C173" s="171" t="s">
        <v>72</v>
      </c>
      <c r="D173" s="104">
        <f t="shared" si="99"/>
        <v>253267</v>
      </c>
      <c r="E173" s="69"/>
      <c r="F173" s="471"/>
      <c r="G173" s="472"/>
      <c r="H173" s="472"/>
      <c r="I173" s="472"/>
      <c r="J173" s="396">
        <v>187451</v>
      </c>
      <c r="K173" s="374"/>
      <c r="L173" s="375"/>
      <c r="M173" s="375"/>
      <c r="N173" s="473">
        <v>65816</v>
      </c>
      <c r="O173" s="191"/>
      <c r="P173" s="204"/>
    </row>
    <row r="174" spans="1:16" s="255" customFormat="1" ht="64.5" customHeight="1">
      <c r="A174" s="603">
        <v>159</v>
      </c>
      <c r="B174" s="107">
        <v>2603</v>
      </c>
      <c r="C174" s="160" t="s">
        <v>146</v>
      </c>
      <c r="D174" s="64">
        <f t="shared" si="99"/>
        <v>540000</v>
      </c>
      <c r="E174" s="72">
        <v>180000</v>
      </c>
      <c r="F174" s="371">
        <v>272882</v>
      </c>
      <c r="G174" s="371"/>
      <c r="H174" s="371"/>
      <c r="I174" s="371"/>
      <c r="J174" s="370">
        <v>87118</v>
      </c>
      <c r="K174" s="376"/>
      <c r="L174" s="377"/>
      <c r="M174" s="377"/>
      <c r="N174" s="378"/>
      <c r="O174" s="111"/>
      <c r="P174" s="196"/>
    </row>
    <row r="175" spans="1:16" s="255" customFormat="1" ht="60.75">
      <c r="A175" s="603">
        <v>160</v>
      </c>
      <c r="B175" s="162">
        <v>2603</v>
      </c>
      <c r="C175" s="160" t="s">
        <v>73</v>
      </c>
      <c r="D175" s="64">
        <f t="shared" si="99"/>
        <v>84000</v>
      </c>
      <c r="E175" s="72"/>
      <c r="F175" s="371">
        <v>84000</v>
      </c>
      <c r="G175" s="371"/>
      <c r="H175" s="371"/>
      <c r="I175" s="371"/>
      <c r="J175" s="376"/>
      <c r="K175" s="376"/>
      <c r="L175" s="377"/>
      <c r="M175" s="377"/>
      <c r="N175" s="378"/>
      <c r="O175" s="111"/>
      <c r="P175" s="196"/>
    </row>
    <row r="176" spans="1:16" s="255" customFormat="1" ht="45" customHeight="1">
      <c r="A176" s="603">
        <v>161</v>
      </c>
      <c r="B176" s="162">
        <v>2619</v>
      </c>
      <c r="C176" s="160" t="s">
        <v>125</v>
      </c>
      <c r="D176" s="64">
        <f t="shared" si="99"/>
        <v>4997</v>
      </c>
      <c r="E176" s="74"/>
      <c r="F176" s="379"/>
      <c r="G176" s="379"/>
      <c r="H176" s="379"/>
      <c r="I176" s="379"/>
      <c r="J176" s="380"/>
      <c r="K176" s="380"/>
      <c r="L176" s="384"/>
      <c r="M176" s="381"/>
      <c r="N176" s="382">
        <v>4997</v>
      </c>
      <c r="O176" s="186"/>
      <c r="P176" s="313"/>
    </row>
    <row r="177" spans="1:16" s="255" customFormat="1" ht="48" customHeight="1">
      <c r="A177" s="603">
        <v>162</v>
      </c>
      <c r="B177" s="162">
        <v>2619</v>
      </c>
      <c r="C177" s="160" t="s">
        <v>126</v>
      </c>
      <c r="D177" s="64">
        <f t="shared" si="99"/>
        <v>4991</v>
      </c>
      <c r="E177" s="74"/>
      <c r="F177" s="379"/>
      <c r="G177" s="379"/>
      <c r="H177" s="379"/>
      <c r="I177" s="379"/>
      <c r="J177" s="380"/>
      <c r="K177" s="380"/>
      <c r="L177" s="381"/>
      <c r="M177" s="381"/>
      <c r="N177" s="382">
        <v>4991</v>
      </c>
      <c r="O177" s="186"/>
      <c r="P177" s="313"/>
    </row>
    <row r="178" spans="1:16" s="255" customFormat="1" ht="48" customHeight="1">
      <c r="A178" s="603">
        <v>163</v>
      </c>
      <c r="B178" s="162">
        <v>2619</v>
      </c>
      <c r="C178" s="160" t="s">
        <v>159</v>
      </c>
      <c r="D178" s="64">
        <f t="shared" si="99"/>
        <v>2</v>
      </c>
      <c r="E178" s="74"/>
      <c r="F178" s="379"/>
      <c r="G178" s="379"/>
      <c r="H178" s="379"/>
      <c r="I178" s="379"/>
      <c r="J178" s="380"/>
      <c r="K178" s="380"/>
      <c r="L178" s="381"/>
      <c r="M178" s="381"/>
      <c r="N178" s="382">
        <v>2</v>
      </c>
      <c r="O178" s="186"/>
      <c r="P178" s="313"/>
    </row>
    <row r="179" spans="1:16" s="255" customFormat="1" ht="45.75" customHeight="1">
      <c r="A179" s="603">
        <v>164</v>
      </c>
      <c r="B179" s="162">
        <v>2619</v>
      </c>
      <c r="C179" s="160" t="s">
        <v>130</v>
      </c>
      <c r="D179" s="64">
        <f t="shared" si="99"/>
        <v>90000</v>
      </c>
      <c r="E179" s="74">
        <v>90000</v>
      </c>
      <c r="F179" s="379"/>
      <c r="G179" s="379"/>
      <c r="H179" s="379"/>
      <c r="I179" s="379"/>
      <c r="J179" s="380"/>
      <c r="K179" s="380"/>
      <c r="L179" s="381"/>
      <c r="M179" s="381"/>
      <c r="N179" s="382"/>
      <c r="O179" s="186"/>
      <c r="P179" s="313"/>
    </row>
    <row r="180" spans="1:16" s="255" customFormat="1" ht="33" customHeight="1">
      <c r="A180" s="603">
        <v>165</v>
      </c>
      <c r="B180" s="162">
        <v>2619</v>
      </c>
      <c r="C180" s="160" t="s">
        <v>131</v>
      </c>
      <c r="D180" s="64">
        <f t="shared" si="99"/>
        <v>10000</v>
      </c>
      <c r="E180" s="74">
        <v>10000</v>
      </c>
      <c r="F180" s="379"/>
      <c r="G180" s="379"/>
      <c r="H180" s="379"/>
      <c r="I180" s="379"/>
      <c r="J180" s="380"/>
      <c r="K180" s="380"/>
      <c r="L180" s="381"/>
      <c r="M180" s="381"/>
      <c r="N180" s="382"/>
      <c r="O180" s="186"/>
      <c r="P180" s="313"/>
    </row>
    <row r="181" spans="1:16" s="255" customFormat="1" ht="89.25" customHeight="1">
      <c r="A181" s="603">
        <v>166</v>
      </c>
      <c r="B181" s="102">
        <v>2603</v>
      </c>
      <c r="C181" s="103" t="s">
        <v>162</v>
      </c>
      <c r="D181" s="64">
        <f t="shared" si="99"/>
        <v>33000</v>
      </c>
      <c r="E181" s="68">
        <v>30500</v>
      </c>
      <c r="F181" s="105">
        <v>2500</v>
      </c>
      <c r="G181" s="105"/>
      <c r="H181" s="105"/>
      <c r="I181" s="105"/>
      <c r="J181" s="383"/>
      <c r="K181" s="105"/>
      <c r="L181" s="105"/>
      <c r="M181" s="105"/>
      <c r="N181" s="106"/>
      <c r="O181" s="116"/>
      <c r="P181" s="117"/>
    </row>
    <row r="182" spans="1:16" s="255" customFormat="1" ht="72.75" customHeight="1" thickBot="1">
      <c r="A182" s="610">
        <v>167</v>
      </c>
      <c r="B182" s="612">
        <v>2619</v>
      </c>
      <c r="C182" s="676" t="s">
        <v>212</v>
      </c>
      <c r="D182" s="89">
        <f t="shared" si="99"/>
        <v>1454329</v>
      </c>
      <c r="E182" s="614"/>
      <c r="F182" s="677"/>
      <c r="G182" s="677"/>
      <c r="H182" s="677"/>
      <c r="I182" s="677"/>
      <c r="J182" s="678"/>
      <c r="K182" s="677"/>
      <c r="L182" s="677"/>
      <c r="M182" s="677"/>
      <c r="N182" s="679"/>
      <c r="O182" s="242"/>
      <c r="P182" s="615">
        <v>1454329</v>
      </c>
    </row>
    <row r="183" spans="1:16" s="255" customFormat="1" ht="30.75" customHeight="1">
      <c r="A183" s="602">
        <v>168</v>
      </c>
      <c r="B183" s="149"/>
      <c r="C183" s="680" t="s">
        <v>74</v>
      </c>
      <c r="D183" s="62">
        <f>SUM(D184:D184)</f>
        <v>1920</v>
      </c>
      <c r="E183" s="616">
        <f>SUM(E184)</f>
        <v>0</v>
      </c>
      <c r="F183" s="650">
        <f t="shared" ref="F183:P183" si="101">SUM(F184)</f>
        <v>1920</v>
      </c>
      <c r="G183" s="650">
        <f t="shared" si="101"/>
        <v>0</v>
      </c>
      <c r="H183" s="650">
        <f t="shared" si="101"/>
        <v>0</v>
      </c>
      <c r="I183" s="650">
        <f t="shared" si="101"/>
        <v>0</v>
      </c>
      <c r="J183" s="650">
        <f t="shared" si="101"/>
        <v>0</v>
      </c>
      <c r="K183" s="650">
        <f t="shared" si="101"/>
        <v>0</v>
      </c>
      <c r="L183" s="650">
        <f t="shared" si="101"/>
        <v>0</v>
      </c>
      <c r="M183" s="650">
        <f t="shared" si="101"/>
        <v>0</v>
      </c>
      <c r="N183" s="681">
        <f t="shared" si="101"/>
        <v>0</v>
      </c>
      <c r="O183" s="682">
        <f t="shared" si="101"/>
        <v>0</v>
      </c>
      <c r="P183" s="683">
        <f t="shared" si="101"/>
        <v>0</v>
      </c>
    </row>
    <row r="184" spans="1:16" s="255" customFormat="1" ht="111" customHeight="1">
      <c r="A184" s="603">
        <v>169</v>
      </c>
      <c r="B184" s="121">
        <v>2627</v>
      </c>
      <c r="C184" s="171" t="s">
        <v>75</v>
      </c>
      <c r="D184" s="104">
        <f>SUM(E184:P184)</f>
        <v>1920</v>
      </c>
      <c r="E184" s="309"/>
      <c r="F184" s="369">
        <v>1920</v>
      </c>
      <c r="G184" s="310"/>
      <c r="H184" s="310"/>
      <c r="I184" s="310"/>
      <c r="J184" s="201"/>
      <c r="K184" s="201"/>
      <c r="L184" s="221"/>
      <c r="M184" s="221"/>
      <c r="N184" s="202"/>
      <c r="O184" s="191"/>
      <c r="P184" s="204"/>
    </row>
    <row r="185" spans="1:16" s="255" customFormat="1" ht="33" customHeight="1">
      <c r="A185" s="603">
        <v>170</v>
      </c>
      <c r="B185" s="121"/>
      <c r="C185" s="216" t="s">
        <v>56</v>
      </c>
      <c r="D185" s="104">
        <f>SUM(E185:P185)</f>
        <v>85205</v>
      </c>
      <c r="E185" s="397">
        <f>SUM(E186+E188)</f>
        <v>16000</v>
      </c>
      <c r="F185" s="221">
        <f t="shared" ref="F185:J185" si="102">SUM(F186+F188)</f>
        <v>57766</v>
      </c>
      <c r="G185" s="221">
        <f t="shared" si="102"/>
        <v>11439</v>
      </c>
      <c r="H185" s="221">
        <f t="shared" si="102"/>
        <v>0</v>
      </c>
      <c r="I185" s="221">
        <f t="shared" ref="I185" si="103">SUM(I186+I188)</f>
        <v>0</v>
      </c>
      <c r="J185" s="221">
        <f t="shared" si="102"/>
        <v>0</v>
      </c>
      <c r="K185" s="221">
        <f t="shared" ref="K185:P185" si="104">SUM(K186+K188)</f>
        <v>0</v>
      </c>
      <c r="L185" s="221">
        <f t="shared" si="104"/>
        <v>0</v>
      </c>
      <c r="M185" s="221">
        <f t="shared" si="104"/>
        <v>0</v>
      </c>
      <c r="N185" s="222">
        <f t="shared" si="104"/>
        <v>0</v>
      </c>
      <c r="O185" s="191">
        <f t="shared" si="104"/>
        <v>0</v>
      </c>
      <c r="P185" s="192">
        <f t="shared" si="104"/>
        <v>0</v>
      </c>
    </row>
    <row r="186" spans="1:16" s="255" customFormat="1" ht="21" hidden="1">
      <c r="A186" s="603">
        <v>171</v>
      </c>
      <c r="B186" s="107"/>
      <c r="C186" s="367" t="s">
        <v>57</v>
      </c>
      <c r="D186" s="64">
        <f>SUM(D187)</f>
        <v>0</v>
      </c>
      <c r="E186" s="54">
        <f>SUM(E187)</f>
        <v>0</v>
      </c>
      <c r="F186" s="193">
        <f t="shared" ref="F186:L186" si="105">SUM(F187)</f>
        <v>0</v>
      </c>
      <c r="G186" s="193">
        <f t="shared" si="105"/>
        <v>0</v>
      </c>
      <c r="H186" s="193">
        <f t="shared" si="105"/>
        <v>0</v>
      </c>
      <c r="I186" s="193">
        <f t="shared" si="105"/>
        <v>0</v>
      </c>
      <c r="J186" s="193">
        <f t="shared" si="105"/>
        <v>0</v>
      </c>
      <c r="K186" s="193">
        <f t="shared" si="105"/>
        <v>0</v>
      </c>
      <c r="L186" s="193">
        <f t="shared" si="105"/>
        <v>0</v>
      </c>
      <c r="M186" s="193">
        <f t="shared" ref="M186:P186" si="106">SUM(M187)</f>
        <v>0</v>
      </c>
      <c r="N186" s="194">
        <f t="shared" si="106"/>
        <v>0</v>
      </c>
      <c r="O186" s="195">
        <f t="shared" si="106"/>
        <v>0</v>
      </c>
      <c r="P186" s="196">
        <f t="shared" si="106"/>
        <v>0</v>
      </c>
    </row>
    <row r="187" spans="1:16" s="255" customFormat="1" ht="21" hidden="1">
      <c r="A187" s="603">
        <v>172</v>
      </c>
      <c r="B187" s="107"/>
      <c r="C187" s="286"/>
      <c r="D187" s="64">
        <f>SUM(E187:P187)</f>
        <v>0</v>
      </c>
      <c r="E187" s="54"/>
      <c r="F187" s="193"/>
      <c r="G187" s="193"/>
      <c r="H187" s="193"/>
      <c r="I187" s="193"/>
      <c r="J187" s="193"/>
      <c r="K187" s="193"/>
      <c r="L187" s="193"/>
      <c r="M187" s="193"/>
      <c r="N187" s="194"/>
      <c r="O187" s="195"/>
      <c r="P187" s="196"/>
    </row>
    <row r="188" spans="1:16" s="255" customFormat="1" ht="36.75" customHeight="1">
      <c r="A188" s="603">
        <v>173</v>
      </c>
      <c r="B188" s="107"/>
      <c r="C188" s="367" t="s">
        <v>58</v>
      </c>
      <c r="D188" s="57">
        <f t="shared" ref="D188:P188" si="107">SUM(D189:D199)</f>
        <v>85205</v>
      </c>
      <c r="E188" s="339">
        <f t="shared" si="107"/>
        <v>16000</v>
      </c>
      <c r="F188" s="54">
        <f t="shared" si="107"/>
        <v>57766</v>
      </c>
      <c r="G188" s="54">
        <f t="shared" si="107"/>
        <v>11439</v>
      </c>
      <c r="H188" s="54">
        <f t="shared" si="107"/>
        <v>0</v>
      </c>
      <c r="I188" s="54">
        <f t="shared" si="107"/>
        <v>0</v>
      </c>
      <c r="J188" s="54">
        <f t="shared" si="107"/>
        <v>0</v>
      </c>
      <c r="K188" s="54">
        <f t="shared" si="107"/>
        <v>0</v>
      </c>
      <c r="L188" s="54">
        <f t="shared" si="107"/>
        <v>0</v>
      </c>
      <c r="M188" s="54">
        <f t="shared" si="107"/>
        <v>0</v>
      </c>
      <c r="N188" s="224">
        <f t="shared" si="107"/>
        <v>0</v>
      </c>
      <c r="O188" s="225">
        <f t="shared" si="107"/>
        <v>0</v>
      </c>
      <c r="P188" s="226">
        <f t="shared" si="107"/>
        <v>0</v>
      </c>
    </row>
    <row r="189" spans="1:16" s="255" customFormat="1" ht="51.75" customHeight="1">
      <c r="A189" s="603">
        <v>174</v>
      </c>
      <c r="B189" s="121">
        <v>2626</v>
      </c>
      <c r="C189" s="161" t="s">
        <v>76</v>
      </c>
      <c r="D189" s="104">
        <f t="shared" ref="D189:D202" si="108">SUM(E189:P189)</f>
        <v>30000</v>
      </c>
      <c r="E189" s="69"/>
      <c r="F189" s="369">
        <v>30000</v>
      </c>
      <c r="G189" s="369"/>
      <c r="H189" s="310"/>
      <c r="I189" s="310"/>
      <c r="J189" s="291"/>
      <c r="K189" s="291"/>
      <c r="L189" s="291"/>
      <c r="M189" s="291"/>
      <c r="N189" s="311"/>
      <c r="O189" s="203"/>
      <c r="P189" s="204"/>
    </row>
    <row r="190" spans="1:16" s="255" customFormat="1" ht="43.5" customHeight="1">
      <c r="A190" s="603">
        <v>175</v>
      </c>
      <c r="B190" s="107">
        <v>2619</v>
      </c>
      <c r="C190" s="144" t="s">
        <v>77</v>
      </c>
      <c r="D190" s="64">
        <f t="shared" si="108"/>
        <v>2639</v>
      </c>
      <c r="E190" s="72"/>
      <c r="F190" s="371">
        <v>2639</v>
      </c>
      <c r="G190" s="371"/>
      <c r="H190" s="293"/>
      <c r="I190" s="371"/>
      <c r="J190" s="295"/>
      <c r="K190" s="295"/>
      <c r="L190" s="295"/>
      <c r="M190" s="295"/>
      <c r="N190" s="312"/>
      <c r="O190" s="195"/>
      <c r="P190" s="196"/>
    </row>
    <row r="191" spans="1:16" s="255" customFormat="1" ht="82.5" customHeight="1">
      <c r="A191" s="603">
        <v>176</v>
      </c>
      <c r="B191" s="121">
        <v>2603</v>
      </c>
      <c r="C191" s="368" t="s">
        <v>78</v>
      </c>
      <c r="D191" s="104">
        <f t="shared" si="108"/>
        <v>5500</v>
      </c>
      <c r="E191" s="69"/>
      <c r="F191" s="369">
        <v>5500</v>
      </c>
      <c r="G191" s="369"/>
      <c r="H191" s="310"/>
      <c r="I191" s="310"/>
      <c r="J191" s="291"/>
      <c r="K191" s="291"/>
      <c r="L191" s="291"/>
      <c r="M191" s="291"/>
      <c r="N191" s="311"/>
      <c r="O191" s="203"/>
      <c r="P191" s="204"/>
    </row>
    <row r="192" spans="1:16" s="255" customFormat="1" ht="42" customHeight="1">
      <c r="A192" s="603">
        <v>177</v>
      </c>
      <c r="B192" s="107">
        <v>2619</v>
      </c>
      <c r="C192" s="118" t="s">
        <v>132</v>
      </c>
      <c r="D192" s="64">
        <f t="shared" si="108"/>
        <v>12305</v>
      </c>
      <c r="E192" s="72">
        <v>10000</v>
      </c>
      <c r="F192" s="370">
        <v>2127</v>
      </c>
      <c r="G192" s="370">
        <v>178</v>
      </c>
      <c r="H192" s="308"/>
      <c r="I192" s="308"/>
      <c r="J192" s="308"/>
      <c r="K192" s="295"/>
      <c r="L192" s="295"/>
      <c r="M192" s="295"/>
      <c r="N192" s="312"/>
      <c r="O192" s="195"/>
      <c r="P192" s="196"/>
    </row>
    <row r="193" spans="1:16" s="255" customFormat="1" ht="39.75" customHeight="1">
      <c r="A193" s="603">
        <v>178</v>
      </c>
      <c r="B193" s="107">
        <v>2627</v>
      </c>
      <c r="C193" s="118" t="s">
        <v>79</v>
      </c>
      <c r="D193" s="64">
        <f t="shared" si="108"/>
        <v>15000</v>
      </c>
      <c r="E193" s="72"/>
      <c r="F193" s="370">
        <v>7500</v>
      </c>
      <c r="G193" s="370">
        <v>7500</v>
      </c>
      <c r="H193" s="308"/>
      <c r="I193" s="308"/>
      <c r="J193" s="295"/>
      <c r="K193" s="295"/>
      <c r="L193" s="295"/>
      <c r="M193" s="295"/>
      <c r="N193" s="312"/>
      <c r="O193" s="195"/>
      <c r="P193" s="196"/>
    </row>
    <row r="194" spans="1:16" s="255" customFormat="1" ht="61.5">
      <c r="A194" s="603">
        <v>179</v>
      </c>
      <c r="B194" s="107">
        <v>2627</v>
      </c>
      <c r="C194" s="118" t="s">
        <v>80</v>
      </c>
      <c r="D194" s="64">
        <f t="shared" si="108"/>
        <v>8600</v>
      </c>
      <c r="E194" s="72"/>
      <c r="F194" s="370">
        <v>5000</v>
      </c>
      <c r="G194" s="370">
        <v>3600</v>
      </c>
      <c r="H194" s="308"/>
      <c r="I194" s="308"/>
      <c r="J194" s="295"/>
      <c r="K194" s="295"/>
      <c r="L194" s="295"/>
      <c r="M194" s="295"/>
      <c r="N194" s="312"/>
      <c r="O194" s="195"/>
      <c r="P194" s="196"/>
    </row>
    <row r="195" spans="1:16" s="255" customFormat="1" ht="67.5" customHeight="1">
      <c r="A195" s="603">
        <v>180</v>
      </c>
      <c r="B195" s="107">
        <v>2619</v>
      </c>
      <c r="C195" s="171" t="s">
        <v>139</v>
      </c>
      <c r="D195" s="64">
        <f t="shared" si="108"/>
        <v>61</v>
      </c>
      <c r="E195" s="69"/>
      <c r="F195" s="369"/>
      <c r="G195" s="369">
        <v>61</v>
      </c>
      <c r="H195" s="310"/>
      <c r="I195" s="310"/>
      <c r="J195" s="291"/>
      <c r="K195" s="291"/>
      <c r="L195" s="291"/>
      <c r="M195" s="291"/>
      <c r="N195" s="311"/>
      <c r="O195" s="203"/>
      <c r="P195" s="204"/>
    </row>
    <row r="196" spans="1:16" s="255" customFormat="1" ht="63.75" customHeight="1">
      <c r="A196" s="603">
        <v>181</v>
      </c>
      <c r="B196" s="107">
        <v>2619</v>
      </c>
      <c r="C196" s="118" t="s">
        <v>140</v>
      </c>
      <c r="D196" s="64">
        <f t="shared" si="108"/>
        <v>100</v>
      </c>
      <c r="E196" s="69"/>
      <c r="F196" s="369"/>
      <c r="G196" s="369">
        <v>100</v>
      </c>
      <c r="H196" s="310"/>
      <c r="I196" s="310"/>
      <c r="J196" s="291"/>
      <c r="K196" s="291"/>
      <c r="L196" s="291"/>
      <c r="M196" s="291"/>
      <c r="N196" s="311"/>
      <c r="O196" s="203"/>
      <c r="P196" s="204"/>
    </row>
    <row r="197" spans="1:16" s="255" customFormat="1" ht="42" customHeight="1">
      <c r="A197" s="603">
        <v>182</v>
      </c>
      <c r="B197" s="121">
        <v>2627</v>
      </c>
      <c r="C197" s="171" t="s">
        <v>81</v>
      </c>
      <c r="D197" s="104">
        <f t="shared" si="108"/>
        <v>5000</v>
      </c>
      <c r="E197" s="69"/>
      <c r="F197" s="369">
        <v>5000</v>
      </c>
      <c r="G197" s="369"/>
      <c r="H197" s="310"/>
      <c r="I197" s="310"/>
      <c r="J197" s="291"/>
      <c r="K197" s="291"/>
      <c r="L197" s="291"/>
      <c r="M197" s="291"/>
      <c r="N197" s="311"/>
      <c r="O197" s="203"/>
      <c r="P197" s="204"/>
    </row>
    <row r="198" spans="1:16" s="255" customFormat="1" ht="66.75" customHeight="1">
      <c r="A198" s="603">
        <v>183</v>
      </c>
      <c r="B198" s="235">
        <v>2619</v>
      </c>
      <c r="C198" s="160" t="s">
        <v>136</v>
      </c>
      <c r="D198" s="64">
        <f t="shared" si="108"/>
        <v>3000</v>
      </c>
      <c r="E198" s="72">
        <v>3000</v>
      </c>
      <c r="F198" s="371"/>
      <c r="G198" s="371"/>
      <c r="H198" s="293"/>
      <c r="I198" s="293"/>
      <c r="J198" s="193"/>
      <c r="K198" s="193"/>
      <c r="L198" s="109"/>
      <c r="M198" s="109"/>
      <c r="N198" s="194"/>
      <c r="O198" s="111"/>
      <c r="P198" s="196"/>
    </row>
    <row r="199" spans="1:16" s="255" customFormat="1" ht="38.25" customHeight="1">
      <c r="A199" s="603">
        <v>184</v>
      </c>
      <c r="B199" s="235">
        <v>2606</v>
      </c>
      <c r="C199" s="160" t="s">
        <v>160</v>
      </c>
      <c r="D199" s="64">
        <f t="shared" si="108"/>
        <v>3000</v>
      </c>
      <c r="E199" s="72">
        <v>3000</v>
      </c>
      <c r="F199" s="371"/>
      <c r="G199" s="371"/>
      <c r="H199" s="293"/>
      <c r="I199" s="293"/>
      <c r="J199" s="193"/>
      <c r="K199" s="193"/>
      <c r="L199" s="109"/>
      <c r="M199" s="109"/>
      <c r="N199" s="194"/>
      <c r="O199" s="111"/>
      <c r="P199" s="196"/>
    </row>
    <row r="200" spans="1:16" s="255" customFormat="1" ht="26.25" customHeight="1">
      <c r="A200" s="603">
        <v>185</v>
      </c>
      <c r="B200" s="107"/>
      <c r="C200" s="108" t="s">
        <v>59</v>
      </c>
      <c r="D200" s="64">
        <f t="shared" si="108"/>
        <v>0</v>
      </c>
      <c r="E200" s="54">
        <f>SUM(E201:E201)</f>
        <v>0</v>
      </c>
      <c r="F200" s="193">
        <f t="shared" ref="F200:P200" si="109">SUM(F201:F201)</f>
        <v>0</v>
      </c>
      <c r="G200" s="193">
        <f t="shared" si="109"/>
        <v>0</v>
      </c>
      <c r="H200" s="193">
        <f t="shared" si="109"/>
        <v>0</v>
      </c>
      <c r="I200" s="193">
        <f t="shared" si="109"/>
        <v>0</v>
      </c>
      <c r="J200" s="193">
        <f t="shared" si="109"/>
        <v>0</v>
      </c>
      <c r="K200" s="193">
        <f t="shared" si="109"/>
        <v>0</v>
      </c>
      <c r="L200" s="193">
        <f t="shared" si="109"/>
        <v>0</v>
      </c>
      <c r="M200" s="193">
        <f t="shared" si="109"/>
        <v>0</v>
      </c>
      <c r="N200" s="194">
        <f t="shared" si="109"/>
        <v>0</v>
      </c>
      <c r="O200" s="195">
        <f t="shared" si="109"/>
        <v>0</v>
      </c>
      <c r="P200" s="196">
        <f t="shared" si="109"/>
        <v>0</v>
      </c>
    </row>
    <row r="201" spans="1:16" s="255" customFormat="1" ht="21.75" thickBot="1">
      <c r="A201" s="610">
        <v>186</v>
      </c>
      <c r="B201" s="100"/>
      <c r="C201" s="274"/>
      <c r="D201" s="89">
        <f t="shared" si="108"/>
        <v>0</v>
      </c>
      <c r="E201" s="684"/>
      <c r="F201" s="685"/>
      <c r="G201" s="685"/>
      <c r="H201" s="685"/>
      <c r="I201" s="685"/>
      <c r="J201" s="685"/>
      <c r="K201" s="685"/>
      <c r="L201" s="685"/>
      <c r="M201" s="685"/>
      <c r="N201" s="686"/>
      <c r="O201" s="188"/>
      <c r="P201" s="687"/>
    </row>
    <row r="202" spans="1:16" s="255" customFormat="1" ht="65.25" customHeight="1" thickBot="1">
      <c r="A202" s="602">
        <v>187</v>
      </c>
      <c r="B202" s="81"/>
      <c r="C202" s="80" t="s">
        <v>82</v>
      </c>
      <c r="D202" s="77">
        <f t="shared" si="108"/>
        <v>1050720</v>
      </c>
      <c r="E202" s="66">
        <f t="shared" ref="E202:P202" si="110">SUM(E203+E207+E227+E230)</f>
        <v>35260</v>
      </c>
      <c r="F202" s="66">
        <f t="shared" si="110"/>
        <v>0</v>
      </c>
      <c r="G202" s="66">
        <f t="shared" si="110"/>
        <v>0</v>
      </c>
      <c r="H202" s="66">
        <f t="shared" si="110"/>
        <v>0</v>
      </c>
      <c r="I202" s="66">
        <f t="shared" si="110"/>
        <v>1000000</v>
      </c>
      <c r="J202" s="66">
        <f t="shared" si="110"/>
        <v>0</v>
      </c>
      <c r="K202" s="66">
        <f t="shared" si="110"/>
        <v>0</v>
      </c>
      <c r="L202" s="66">
        <f t="shared" si="110"/>
        <v>15460</v>
      </c>
      <c r="M202" s="66">
        <f t="shared" si="110"/>
        <v>0</v>
      </c>
      <c r="N202" s="157">
        <f t="shared" si="110"/>
        <v>0</v>
      </c>
      <c r="O202" s="77">
        <f t="shared" si="110"/>
        <v>0</v>
      </c>
      <c r="P202" s="148">
        <f t="shared" si="110"/>
        <v>0</v>
      </c>
    </row>
    <row r="203" spans="1:16" s="255" customFormat="1" ht="28.5" customHeight="1" thickBot="1">
      <c r="A203" s="603">
        <v>188</v>
      </c>
      <c r="B203" s="236"/>
      <c r="C203" s="237" t="s">
        <v>47</v>
      </c>
      <c r="D203" s="59">
        <f>SUM(E204:P206)</f>
        <v>1034000</v>
      </c>
      <c r="E203" s="363">
        <f t="shared" ref="E203:P203" si="111">SUM(E204:E206)</f>
        <v>30000</v>
      </c>
      <c r="F203" s="238">
        <f t="shared" si="111"/>
        <v>0</v>
      </c>
      <c r="G203" s="238">
        <f t="shared" si="111"/>
        <v>0</v>
      </c>
      <c r="H203" s="238">
        <f t="shared" si="111"/>
        <v>0</v>
      </c>
      <c r="I203" s="238">
        <f t="shared" si="111"/>
        <v>1000000</v>
      </c>
      <c r="J203" s="238">
        <f t="shared" si="111"/>
        <v>0</v>
      </c>
      <c r="K203" s="238">
        <f t="shared" si="111"/>
        <v>0</v>
      </c>
      <c r="L203" s="238">
        <f t="shared" si="111"/>
        <v>4000</v>
      </c>
      <c r="M203" s="238">
        <f t="shared" si="111"/>
        <v>0</v>
      </c>
      <c r="N203" s="239">
        <f t="shared" si="111"/>
        <v>0</v>
      </c>
      <c r="O203" s="59">
        <f t="shared" si="111"/>
        <v>0</v>
      </c>
      <c r="P203" s="48">
        <f t="shared" si="111"/>
        <v>0</v>
      </c>
    </row>
    <row r="204" spans="1:16" s="255" customFormat="1" ht="47.25" customHeight="1">
      <c r="A204" s="603">
        <v>189</v>
      </c>
      <c r="B204" s="435">
        <v>3738</v>
      </c>
      <c r="C204" s="446" t="s">
        <v>133</v>
      </c>
      <c r="D204" s="87">
        <f>SUM(E204:P204)</f>
        <v>30000</v>
      </c>
      <c r="E204" s="68">
        <v>30000</v>
      </c>
      <c r="F204" s="114"/>
      <c r="G204" s="114"/>
      <c r="H204" s="114"/>
      <c r="I204" s="114"/>
      <c r="J204" s="114"/>
      <c r="K204" s="114"/>
      <c r="L204" s="114"/>
      <c r="M204" s="114"/>
      <c r="N204" s="115"/>
      <c r="O204" s="116"/>
      <c r="P204" s="117"/>
    </row>
    <row r="205" spans="1:16" s="255" customFormat="1" ht="48" customHeight="1">
      <c r="A205" s="603">
        <v>190</v>
      </c>
      <c r="B205" s="435">
        <v>2714</v>
      </c>
      <c r="C205" s="447" t="s">
        <v>129</v>
      </c>
      <c r="D205" s="87">
        <f>SUM(E205:P205)</f>
        <v>1000000</v>
      </c>
      <c r="E205" s="244"/>
      <c r="F205" s="114"/>
      <c r="G205" s="114"/>
      <c r="H205" s="114"/>
      <c r="I205" s="105">
        <v>1000000</v>
      </c>
      <c r="J205" s="114"/>
      <c r="K205" s="114"/>
      <c r="L205" s="114"/>
      <c r="M205" s="114"/>
      <c r="N205" s="115"/>
      <c r="O205" s="116"/>
      <c r="P205" s="117"/>
    </row>
    <row r="206" spans="1:16" s="255" customFormat="1" ht="48" customHeight="1">
      <c r="A206" s="603">
        <v>191</v>
      </c>
      <c r="B206" s="435">
        <v>1739</v>
      </c>
      <c r="C206" s="447" t="s">
        <v>173</v>
      </c>
      <c r="D206" s="87">
        <f>SUM(E206:P206)</f>
        <v>4000</v>
      </c>
      <c r="E206" s="244"/>
      <c r="F206" s="114"/>
      <c r="G206" s="114"/>
      <c r="H206" s="114"/>
      <c r="I206" s="105"/>
      <c r="J206" s="114"/>
      <c r="K206" s="114"/>
      <c r="L206" s="105">
        <v>4000</v>
      </c>
      <c r="M206" s="114"/>
      <c r="N206" s="115"/>
      <c r="O206" s="116"/>
      <c r="P206" s="117"/>
    </row>
    <row r="207" spans="1:16" s="255" customFormat="1" ht="33" customHeight="1">
      <c r="A207" s="603">
        <v>192</v>
      </c>
      <c r="B207" s="436"/>
      <c r="C207" s="448" t="s">
        <v>48</v>
      </c>
      <c r="D207" s="87">
        <f>SUM(E207:P207)</f>
        <v>16720</v>
      </c>
      <c r="E207" s="364">
        <f t="shared" ref="E207:P207" si="112">SUM(E208+E214+E219+E221+E223+E225)</f>
        <v>5260</v>
      </c>
      <c r="F207" s="364">
        <f t="shared" si="112"/>
        <v>0</v>
      </c>
      <c r="G207" s="364">
        <f t="shared" si="112"/>
        <v>0</v>
      </c>
      <c r="H207" s="364">
        <f t="shared" si="112"/>
        <v>0</v>
      </c>
      <c r="I207" s="364">
        <f t="shared" si="112"/>
        <v>0</v>
      </c>
      <c r="J207" s="364">
        <f t="shared" si="112"/>
        <v>0</v>
      </c>
      <c r="K207" s="364">
        <f t="shared" si="112"/>
        <v>0</v>
      </c>
      <c r="L207" s="364">
        <f t="shared" si="112"/>
        <v>11460</v>
      </c>
      <c r="M207" s="364">
        <f t="shared" si="112"/>
        <v>0</v>
      </c>
      <c r="N207" s="386">
        <f t="shared" si="112"/>
        <v>0</v>
      </c>
      <c r="O207" s="223">
        <f t="shared" si="112"/>
        <v>0</v>
      </c>
      <c r="P207" s="387">
        <f t="shared" si="112"/>
        <v>0</v>
      </c>
    </row>
    <row r="208" spans="1:16" s="255" customFormat="1" ht="25.5" customHeight="1">
      <c r="A208" s="603">
        <v>193</v>
      </c>
      <c r="B208" s="436"/>
      <c r="C208" s="449" t="s">
        <v>64</v>
      </c>
      <c r="D208" s="87">
        <f t="shared" ref="D208:P208" si="113">SUM(D209:D213)</f>
        <v>9160</v>
      </c>
      <c r="E208" s="54">
        <f t="shared" si="113"/>
        <v>3160</v>
      </c>
      <c r="F208" s="54">
        <f t="shared" si="113"/>
        <v>0</v>
      </c>
      <c r="G208" s="54">
        <f t="shared" si="113"/>
        <v>0</v>
      </c>
      <c r="H208" s="54">
        <f t="shared" si="113"/>
        <v>0</v>
      </c>
      <c r="I208" s="54">
        <f t="shared" si="113"/>
        <v>0</v>
      </c>
      <c r="J208" s="54">
        <f t="shared" si="113"/>
        <v>0</v>
      </c>
      <c r="K208" s="54">
        <f t="shared" si="113"/>
        <v>0</v>
      </c>
      <c r="L208" s="54">
        <f t="shared" si="113"/>
        <v>6000</v>
      </c>
      <c r="M208" s="54">
        <f t="shared" si="113"/>
        <v>0</v>
      </c>
      <c r="N208" s="224">
        <f t="shared" si="113"/>
        <v>0</v>
      </c>
      <c r="O208" s="225">
        <f t="shared" si="113"/>
        <v>0</v>
      </c>
      <c r="P208" s="226">
        <f t="shared" si="113"/>
        <v>0</v>
      </c>
    </row>
    <row r="209" spans="1:16" s="255" customFormat="1" ht="49.5" customHeight="1">
      <c r="A209" s="603">
        <v>194</v>
      </c>
      <c r="B209" s="474">
        <v>1739</v>
      </c>
      <c r="C209" s="450" t="s">
        <v>121</v>
      </c>
      <c r="D209" s="182">
        <f t="shared" ref="D209:D211" si="114">SUM(E209:P209)</f>
        <v>1000</v>
      </c>
      <c r="E209" s="309"/>
      <c r="F209" s="189"/>
      <c r="G209" s="189"/>
      <c r="H209" s="189"/>
      <c r="I209" s="189"/>
      <c r="J209" s="292"/>
      <c r="K209" s="292"/>
      <c r="L209" s="471">
        <v>1000</v>
      </c>
      <c r="M209" s="475"/>
      <c r="N209" s="190"/>
      <c r="O209" s="191"/>
      <c r="P209" s="192"/>
    </row>
    <row r="210" spans="1:16" s="255" customFormat="1" ht="30" customHeight="1">
      <c r="A210" s="603">
        <v>195</v>
      </c>
      <c r="B210" s="436">
        <v>2737</v>
      </c>
      <c r="C210" s="447" t="s">
        <v>174</v>
      </c>
      <c r="D210" s="87">
        <f t="shared" si="114"/>
        <v>760</v>
      </c>
      <c r="E210" s="68">
        <v>760</v>
      </c>
      <c r="F210" s="155"/>
      <c r="G210" s="155"/>
      <c r="H210" s="155"/>
      <c r="I210" s="155"/>
      <c r="J210" s="155"/>
      <c r="K210" s="155"/>
      <c r="L210" s="155"/>
      <c r="M210" s="155"/>
      <c r="N210" s="156"/>
      <c r="O210" s="116"/>
      <c r="P210" s="117"/>
    </row>
    <row r="211" spans="1:16" s="255" customFormat="1" ht="44.25" customHeight="1">
      <c r="A211" s="603">
        <v>196</v>
      </c>
      <c r="B211" s="436">
        <v>2759</v>
      </c>
      <c r="C211" s="447" t="s">
        <v>161</v>
      </c>
      <c r="D211" s="87">
        <f t="shared" si="114"/>
        <v>2400</v>
      </c>
      <c r="E211" s="68">
        <v>2400</v>
      </c>
      <c r="F211" s="155"/>
      <c r="G211" s="155"/>
      <c r="H211" s="155"/>
      <c r="I211" s="155"/>
      <c r="J211" s="155"/>
      <c r="K211" s="155"/>
      <c r="L211" s="155"/>
      <c r="M211" s="155"/>
      <c r="N211" s="156"/>
      <c r="O211" s="116"/>
      <c r="P211" s="117"/>
    </row>
    <row r="212" spans="1:16" s="255" customFormat="1" ht="34.5" customHeight="1">
      <c r="A212" s="603">
        <v>197</v>
      </c>
      <c r="B212" s="437">
        <v>1751</v>
      </c>
      <c r="C212" s="450" t="s">
        <v>170</v>
      </c>
      <c r="D212" s="182">
        <f>SUM(E212:P212)</f>
        <v>2000</v>
      </c>
      <c r="E212" s="334"/>
      <c r="F212" s="212"/>
      <c r="G212" s="212"/>
      <c r="H212" s="212"/>
      <c r="I212" s="212"/>
      <c r="J212" s="212"/>
      <c r="K212" s="425"/>
      <c r="L212" s="361">
        <v>2000</v>
      </c>
      <c r="M212" s="212"/>
      <c r="N212" s="213"/>
      <c r="O212" s="154"/>
      <c r="P212" s="172"/>
    </row>
    <row r="213" spans="1:16" s="255" customFormat="1" ht="46.5" customHeight="1">
      <c r="A213" s="603">
        <v>198</v>
      </c>
      <c r="B213" s="437">
        <v>1751</v>
      </c>
      <c r="C213" s="450" t="s">
        <v>171</v>
      </c>
      <c r="D213" s="182">
        <f>SUM(E213:P213)</f>
        <v>3000</v>
      </c>
      <c r="E213" s="336"/>
      <c r="F213" s="178"/>
      <c r="G213" s="178"/>
      <c r="H213" s="178"/>
      <c r="I213" s="178"/>
      <c r="J213" s="178"/>
      <c r="K213" s="426"/>
      <c r="L213" s="424">
        <v>3000</v>
      </c>
      <c r="M213" s="178"/>
      <c r="N213" s="179"/>
      <c r="O213" s="180"/>
      <c r="P213" s="181"/>
    </row>
    <row r="214" spans="1:16" s="255" customFormat="1" ht="35.25" customHeight="1">
      <c r="A214" s="603">
        <v>199</v>
      </c>
      <c r="B214" s="438"/>
      <c r="C214" s="449" t="s">
        <v>51</v>
      </c>
      <c r="D214" s="58">
        <f>SUM(D215+D216+D217+D218)</f>
        <v>6560</v>
      </c>
      <c r="E214" s="427">
        <f>SUM(E215:E218)</f>
        <v>2100</v>
      </c>
      <c r="F214" s="330">
        <f>SUM(F215:F218)</f>
        <v>0</v>
      </c>
      <c r="G214" s="330">
        <f t="shared" ref="G214:P214" si="115">SUM(G215:G218)</f>
        <v>0</v>
      </c>
      <c r="H214" s="330">
        <f t="shared" si="115"/>
        <v>0</v>
      </c>
      <c r="I214" s="330">
        <f t="shared" si="115"/>
        <v>0</v>
      </c>
      <c r="J214" s="330">
        <f t="shared" si="115"/>
        <v>0</v>
      </c>
      <c r="K214" s="330">
        <f t="shared" si="115"/>
        <v>0</v>
      </c>
      <c r="L214" s="330">
        <f t="shared" si="115"/>
        <v>4460</v>
      </c>
      <c r="M214" s="330">
        <f t="shared" si="115"/>
        <v>0</v>
      </c>
      <c r="N214" s="460">
        <f t="shared" si="115"/>
        <v>0</v>
      </c>
      <c r="O214" s="250">
        <f t="shared" si="115"/>
        <v>0</v>
      </c>
      <c r="P214" s="251">
        <f t="shared" si="115"/>
        <v>0</v>
      </c>
    </row>
    <row r="215" spans="1:16" s="255" customFormat="1" ht="32.25" customHeight="1">
      <c r="A215" s="603">
        <v>200</v>
      </c>
      <c r="B215" s="436">
        <v>1739</v>
      </c>
      <c r="C215" s="447" t="s">
        <v>83</v>
      </c>
      <c r="D215" s="87">
        <f>SUM(E215:P215)</f>
        <v>3000</v>
      </c>
      <c r="E215" s="244"/>
      <c r="F215" s="155"/>
      <c r="G215" s="155"/>
      <c r="H215" s="155"/>
      <c r="I215" s="155"/>
      <c r="J215" s="155"/>
      <c r="K215" s="155"/>
      <c r="L215" s="119">
        <v>3000</v>
      </c>
      <c r="M215" s="155"/>
      <c r="N215" s="156"/>
      <c r="O215" s="116"/>
      <c r="P215" s="117"/>
    </row>
    <row r="216" spans="1:16" s="255" customFormat="1" ht="29.25" customHeight="1">
      <c r="A216" s="603">
        <v>201</v>
      </c>
      <c r="B216" s="439">
        <v>2745</v>
      </c>
      <c r="C216" s="168" t="s">
        <v>119</v>
      </c>
      <c r="D216" s="87">
        <f>SUM(E216:P216)</f>
        <v>600</v>
      </c>
      <c r="E216" s="70">
        <v>600</v>
      </c>
      <c r="F216" s="365"/>
      <c r="G216" s="315"/>
      <c r="H216" s="315"/>
      <c r="I216" s="315"/>
      <c r="J216" s="316"/>
      <c r="K216" s="315"/>
      <c r="L216" s="316"/>
      <c r="M216" s="315"/>
      <c r="N216" s="317"/>
      <c r="O216" s="285"/>
      <c r="P216" s="318"/>
    </row>
    <row r="217" spans="1:16" s="255" customFormat="1" ht="28.5" customHeight="1">
      <c r="A217" s="603">
        <v>202</v>
      </c>
      <c r="B217" s="440">
        <v>2745</v>
      </c>
      <c r="C217" s="451" t="s">
        <v>120</v>
      </c>
      <c r="D217" s="182">
        <f>SUM(E217:P217)</f>
        <v>1500</v>
      </c>
      <c r="E217" s="76">
        <v>1500</v>
      </c>
      <c r="F217" s="319"/>
      <c r="G217" s="319"/>
      <c r="H217" s="319"/>
      <c r="I217" s="319"/>
      <c r="J217" s="320"/>
      <c r="K217" s="319"/>
      <c r="L217" s="320"/>
      <c r="M217" s="319"/>
      <c r="N217" s="321"/>
      <c r="O217" s="322"/>
      <c r="P217" s="323"/>
    </row>
    <row r="218" spans="1:16" s="255" customFormat="1" ht="30" customHeight="1">
      <c r="A218" s="603">
        <v>203</v>
      </c>
      <c r="B218" s="441">
        <v>1751</v>
      </c>
      <c r="C218" s="452" t="s">
        <v>172</v>
      </c>
      <c r="D218" s="182">
        <f>SUM(E218:P218)</f>
        <v>1460</v>
      </c>
      <c r="E218" s="428"/>
      <c r="F218" s="429"/>
      <c r="G218" s="429"/>
      <c r="H218" s="429"/>
      <c r="I218" s="429"/>
      <c r="J218" s="430"/>
      <c r="K218" s="429"/>
      <c r="L218" s="434">
        <v>1460</v>
      </c>
      <c r="M218" s="429"/>
      <c r="N218" s="431"/>
      <c r="O218" s="432"/>
      <c r="P218" s="433"/>
    </row>
    <row r="219" spans="1:16" s="255" customFormat="1" ht="28.5" hidden="1" customHeight="1" thickBot="1">
      <c r="A219" s="603">
        <v>204</v>
      </c>
      <c r="B219" s="442"/>
      <c r="C219" s="453" t="s">
        <v>52</v>
      </c>
      <c r="D219" s="90">
        <f>SUM(D220)</f>
        <v>0</v>
      </c>
      <c r="E219" s="91">
        <f>SUM(E220)</f>
        <v>0</v>
      </c>
      <c r="F219" s="240">
        <f t="shared" ref="F219:P219" si="116">SUM(F220)</f>
        <v>0</v>
      </c>
      <c r="G219" s="240">
        <f t="shared" si="116"/>
        <v>0</v>
      </c>
      <c r="H219" s="240">
        <f t="shared" si="116"/>
        <v>0</v>
      </c>
      <c r="I219" s="240">
        <f t="shared" si="116"/>
        <v>0</v>
      </c>
      <c r="J219" s="240">
        <f t="shared" si="116"/>
        <v>0</v>
      </c>
      <c r="K219" s="240">
        <f t="shared" si="116"/>
        <v>0</v>
      </c>
      <c r="L219" s="240">
        <f t="shared" si="116"/>
        <v>0</v>
      </c>
      <c r="M219" s="240">
        <f t="shared" si="116"/>
        <v>0</v>
      </c>
      <c r="N219" s="241">
        <f t="shared" si="116"/>
        <v>0</v>
      </c>
      <c r="O219" s="242">
        <f t="shared" si="116"/>
        <v>0</v>
      </c>
      <c r="P219" s="243">
        <f t="shared" si="116"/>
        <v>0</v>
      </c>
    </row>
    <row r="220" spans="1:16" s="255" customFormat="1" ht="21" hidden="1">
      <c r="A220" s="603">
        <v>205</v>
      </c>
      <c r="B220" s="437"/>
      <c r="C220" s="454"/>
      <c r="D220" s="182">
        <f>SUM(E220:P220)</f>
        <v>0</v>
      </c>
      <c r="E220" s="334"/>
      <c r="F220" s="212"/>
      <c r="G220" s="212"/>
      <c r="H220" s="212"/>
      <c r="I220" s="212"/>
      <c r="J220" s="212"/>
      <c r="K220" s="212"/>
      <c r="L220" s="212"/>
      <c r="M220" s="212"/>
      <c r="N220" s="213"/>
      <c r="O220" s="154"/>
      <c r="P220" s="172"/>
    </row>
    <row r="221" spans="1:16" s="255" customFormat="1" ht="26.25" hidden="1" customHeight="1" thickBot="1">
      <c r="A221" s="603">
        <v>206</v>
      </c>
      <c r="B221" s="436"/>
      <c r="C221" s="449" t="s">
        <v>54</v>
      </c>
      <c r="D221" s="87">
        <f>SUM(E221:P221)</f>
        <v>0</v>
      </c>
      <c r="E221" s="244">
        <f t="shared" ref="E221:P221" si="117">SUM(E222:E222)</f>
        <v>0</v>
      </c>
      <c r="F221" s="244">
        <f t="shared" si="117"/>
        <v>0</v>
      </c>
      <c r="G221" s="244">
        <f t="shared" si="117"/>
        <v>0</v>
      </c>
      <c r="H221" s="244">
        <f t="shared" si="117"/>
        <v>0</v>
      </c>
      <c r="I221" s="244">
        <f t="shared" si="117"/>
        <v>0</v>
      </c>
      <c r="J221" s="244">
        <f t="shared" si="117"/>
        <v>0</v>
      </c>
      <c r="K221" s="244">
        <f t="shared" si="117"/>
        <v>0</v>
      </c>
      <c r="L221" s="244">
        <f t="shared" si="117"/>
        <v>0</v>
      </c>
      <c r="M221" s="244">
        <f t="shared" si="117"/>
        <v>0</v>
      </c>
      <c r="N221" s="245">
        <f t="shared" si="117"/>
        <v>0</v>
      </c>
      <c r="O221" s="246">
        <f t="shared" si="117"/>
        <v>0</v>
      </c>
      <c r="P221" s="247">
        <f t="shared" si="117"/>
        <v>0</v>
      </c>
    </row>
    <row r="222" spans="1:16" s="255" customFormat="1" ht="25.5" hidden="1" customHeight="1" thickBot="1">
      <c r="A222" s="603">
        <v>207</v>
      </c>
      <c r="B222" s="436"/>
      <c r="C222" s="455"/>
      <c r="D222" s="87"/>
      <c r="E222" s="244"/>
      <c r="F222" s="114"/>
      <c r="G222" s="114"/>
      <c r="H222" s="114"/>
      <c r="I222" s="114"/>
      <c r="J222" s="114"/>
      <c r="K222" s="114"/>
      <c r="L222" s="114"/>
      <c r="M222" s="114"/>
      <c r="N222" s="324"/>
      <c r="O222" s="116"/>
      <c r="P222" s="277"/>
    </row>
    <row r="223" spans="1:16" s="255" customFormat="1" ht="26.25" hidden="1" customHeight="1" thickBot="1">
      <c r="A223" s="603">
        <v>208</v>
      </c>
      <c r="B223" s="436"/>
      <c r="C223" s="456" t="s">
        <v>55</v>
      </c>
      <c r="D223" s="87">
        <f>SUM(D224)</f>
        <v>0</v>
      </c>
      <c r="E223" s="244">
        <f>SUM(E224)</f>
        <v>0</v>
      </c>
      <c r="F223" s="114">
        <f t="shared" ref="F223:P223" si="118">SUM(F224)</f>
        <v>0</v>
      </c>
      <c r="G223" s="114">
        <f t="shared" si="118"/>
        <v>0</v>
      </c>
      <c r="H223" s="114">
        <f t="shared" si="118"/>
        <v>0</v>
      </c>
      <c r="I223" s="114">
        <f t="shared" si="118"/>
        <v>0</v>
      </c>
      <c r="J223" s="114">
        <f t="shared" si="118"/>
        <v>0</v>
      </c>
      <c r="K223" s="114">
        <f t="shared" si="118"/>
        <v>0</v>
      </c>
      <c r="L223" s="114">
        <f t="shared" si="118"/>
        <v>0</v>
      </c>
      <c r="M223" s="114">
        <f t="shared" si="118"/>
        <v>0</v>
      </c>
      <c r="N223" s="115">
        <f t="shared" si="118"/>
        <v>0</v>
      </c>
      <c r="O223" s="116">
        <f t="shared" si="118"/>
        <v>0</v>
      </c>
      <c r="P223" s="117">
        <f t="shared" si="118"/>
        <v>0</v>
      </c>
    </row>
    <row r="224" spans="1:16" s="255" customFormat="1" ht="29.25" hidden="1" customHeight="1" thickBot="1">
      <c r="A224" s="603">
        <v>209</v>
      </c>
      <c r="B224" s="443"/>
      <c r="C224" s="285"/>
      <c r="D224" s="445"/>
      <c r="E224" s="340"/>
      <c r="F224" s="325"/>
      <c r="G224" s="325"/>
      <c r="H224" s="325"/>
      <c r="I224" s="325"/>
      <c r="J224" s="326"/>
      <c r="K224" s="325"/>
      <c r="L224" s="326"/>
      <c r="M224" s="325"/>
      <c r="N224" s="327"/>
      <c r="O224" s="328"/>
      <c r="P224" s="329"/>
    </row>
    <row r="225" spans="1:16" s="255" customFormat="1" ht="27.75" customHeight="1">
      <c r="A225" s="603">
        <v>210</v>
      </c>
      <c r="B225" s="443"/>
      <c r="C225" s="449" t="s">
        <v>123</v>
      </c>
      <c r="D225" s="87">
        <f>SUM(E225:P225)</f>
        <v>1000</v>
      </c>
      <c r="E225" s="244">
        <f>SUM(E226)</f>
        <v>0</v>
      </c>
      <c r="F225" s="244">
        <f t="shared" ref="F225:P225" si="119">SUM(F226)</f>
        <v>0</v>
      </c>
      <c r="G225" s="244">
        <f t="shared" si="119"/>
        <v>0</v>
      </c>
      <c r="H225" s="244">
        <f t="shared" si="119"/>
        <v>0</v>
      </c>
      <c r="I225" s="244">
        <f t="shared" si="119"/>
        <v>0</v>
      </c>
      <c r="J225" s="244">
        <f t="shared" si="119"/>
        <v>0</v>
      </c>
      <c r="K225" s="244">
        <f t="shared" si="119"/>
        <v>0</v>
      </c>
      <c r="L225" s="244">
        <f t="shared" si="119"/>
        <v>1000</v>
      </c>
      <c r="M225" s="244">
        <f t="shared" si="119"/>
        <v>0</v>
      </c>
      <c r="N225" s="245">
        <f t="shared" si="119"/>
        <v>0</v>
      </c>
      <c r="O225" s="246">
        <f t="shared" si="119"/>
        <v>0</v>
      </c>
      <c r="P225" s="247">
        <f t="shared" si="119"/>
        <v>0</v>
      </c>
    </row>
    <row r="226" spans="1:16" s="255" customFormat="1" ht="43.5" customHeight="1">
      <c r="A226" s="603">
        <v>211</v>
      </c>
      <c r="B226" s="443">
        <v>1739</v>
      </c>
      <c r="C226" s="457" t="s">
        <v>122</v>
      </c>
      <c r="D226" s="87">
        <f>SUM(E226:P226)</f>
        <v>1000</v>
      </c>
      <c r="E226" s="244"/>
      <c r="F226" s="114"/>
      <c r="G226" s="114"/>
      <c r="H226" s="114"/>
      <c r="I226" s="114"/>
      <c r="J226" s="114"/>
      <c r="K226" s="114"/>
      <c r="L226" s="105">
        <v>1000</v>
      </c>
      <c r="M226" s="114"/>
      <c r="N226" s="115"/>
      <c r="O226" s="116"/>
      <c r="P226" s="117"/>
    </row>
    <row r="227" spans="1:16" s="255" customFormat="1" ht="32.25" customHeight="1">
      <c r="A227" s="603">
        <v>212</v>
      </c>
      <c r="B227" s="436"/>
      <c r="C227" s="448" t="s">
        <v>56</v>
      </c>
      <c r="D227" s="87">
        <f>SUM(E228)</f>
        <v>0</v>
      </c>
      <c r="E227" s="244">
        <f>SUM(E228)</f>
        <v>0</v>
      </c>
      <c r="F227" s="114">
        <f t="shared" ref="F227:P228" si="120">SUM(F228)</f>
        <v>0</v>
      </c>
      <c r="G227" s="114">
        <f t="shared" si="120"/>
        <v>0</v>
      </c>
      <c r="H227" s="114">
        <f t="shared" si="120"/>
        <v>0</v>
      </c>
      <c r="I227" s="114">
        <f t="shared" si="120"/>
        <v>0</v>
      </c>
      <c r="J227" s="114">
        <f t="shared" si="120"/>
        <v>0</v>
      </c>
      <c r="K227" s="114">
        <f t="shared" si="120"/>
        <v>0</v>
      </c>
      <c r="L227" s="114">
        <f t="shared" si="120"/>
        <v>0</v>
      </c>
      <c r="M227" s="114">
        <f t="shared" si="120"/>
        <v>0</v>
      </c>
      <c r="N227" s="115">
        <f t="shared" si="120"/>
        <v>0</v>
      </c>
      <c r="O227" s="116">
        <f t="shared" si="120"/>
        <v>0</v>
      </c>
      <c r="P227" s="117">
        <f t="shared" si="120"/>
        <v>0</v>
      </c>
    </row>
    <row r="228" spans="1:16" s="255" customFormat="1" ht="27.75" customHeight="1">
      <c r="A228" s="603">
        <v>213</v>
      </c>
      <c r="B228" s="436"/>
      <c r="C228" s="449" t="s">
        <v>58</v>
      </c>
      <c r="D228" s="87">
        <f>SUM(D229)</f>
        <v>0</v>
      </c>
      <c r="E228" s="244">
        <f>SUM(E229)</f>
        <v>0</v>
      </c>
      <c r="F228" s="114">
        <f t="shared" si="120"/>
        <v>0</v>
      </c>
      <c r="G228" s="114">
        <f t="shared" si="120"/>
        <v>0</v>
      </c>
      <c r="H228" s="114">
        <f t="shared" si="120"/>
        <v>0</v>
      </c>
      <c r="I228" s="114">
        <f t="shared" si="120"/>
        <v>0</v>
      </c>
      <c r="J228" s="114">
        <f t="shared" si="120"/>
        <v>0</v>
      </c>
      <c r="K228" s="114">
        <f t="shared" si="120"/>
        <v>0</v>
      </c>
      <c r="L228" s="114">
        <f t="shared" si="120"/>
        <v>0</v>
      </c>
      <c r="M228" s="114">
        <f t="shared" si="120"/>
        <v>0</v>
      </c>
      <c r="N228" s="115">
        <f t="shared" si="120"/>
        <v>0</v>
      </c>
      <c r="O228" s="116">
        <f t="shared" si="120"/>
        <v>0</v>
      </c>
      <c r="P228" s="117">
        <f t="shared" si="120"/>
        <v>0</v>
      </c>
    </row>
    <row r="229" spans="1:16" s="255" customFormat="1" ht="21.75" customHeight="1">
      <c r="A229" s="603">
        <v>214</v>
      </c>
      <c r="B229" s="167"/>
      <c r="C229" s="458"/>
      <c r="D229" s="182"/>
      <c r="E229" s="309"/>
      <c r="F229" s="310"/>
      <c r="G229" s="310"/>
      <c r="H229" s="310"/>
      <c r="I229" s="310"/>
      <c r="J229" s="201"/>
      <c r="K229" s="201"/>
      <c r="L229" s="221"/>
      <c r="M229" s="221"/>
      <c r="N229" s="202"/>
      <c r="O229" s="191"/>
      <c r="P229" s="204"/>
    </row>
    <row r="230" spans="1:16" s="255" customFormat="1" ht="26.25" customHeight="1">
      <c r="A230" s="603">
        <v>215</v>
      </c>
      <c r="B230" s="436"/>
      <c r="C230" s="448" t="s">
        <v>59</v>
      </c>
      <c r="D230" s="87">
        <f>SUM(E230:P230)</f>
        <v>0</v>
      </c>
      <c r="E230" s="244">
        <f>SUM(E231)</f>
        <v>0</v>
      </c>
      <c r="F230" s="155">
        <f t="shared" ref="F230:P230" si="121">SUM(F231)</f>
        <v>0</v>
      </c>
      <c r="G230" s="155">
        <f t="shared" si="121"/>
        <v>0</v>
      </c>
      <c r="H230" s="155">
        <f t="shared" si="121"/>
        <v>0</v>
      </c>
      <c r="I230" s="155">
        <f t="shared" si="121"/>
        <v>0</v>
      </c>
      <c r="J230" s="155">
        <f t="shared" si="121"/>
        <v>0</v>
      </c>
      <c r="K230" s="155">
        <f>SUM(K231)</f>
        <v>0</v>
      </c>
      <c r="L230" s="155">
        <f t="shared" si="121"/>
        <v>0</v>
      </c>
      <c r="M230" s="155">
        <f t="shared" si="121"/>
        <v>0</v>
      </c>
      <c r="N230" s="156">
        <f t="shared" si="121"/>
        <v>0</v>
      </c>
      <c r="O230" s="116">
        <f t="shared" si="121"/>
        <v>0</v>
      </c>
      <c r="P230" s="117">
        <f t="shared" si="121"/>
        <v>0</v>
      </c>
    </row>
    <row r="231" spans="1:16" s="255" customFormat="1" ht="23.25" customHeight="1" thickBot="1">
      <c r="A231" s="610">
        <v>216</v>
      </c>
      <c r="B231" s="444"/>
      <c r="C231" s="459"/>
      <c r="D231" s="90">
        <f>SUM(E231:P231)</f>
        <v>0</v>
      </c>
      <c r="E231" s="91"/>
      <c r="F231" s="259"/>
      <c r="G231" s="259"/>
      <c r="H231" s="259"/>
      <c r="I231" s="259"/>
      <c r="J231" s="259"/>
      <c r="K231" s="259"/>
      <c r="L231" s="259"/>
      <c r="M231" s="259"/>
      <c r="N231" s="260"/>
      <c r="O231" s="242"/>
      <c r="P231" s="243"/>
    </row>
    <row r="232" spans="1:16" s="255" customFormat="1" ht="53.25" customHeight="1" thickBot="1">
      <c r="A232" s="602">
        <v>217</v>
      </c>
      <c r="B232" s="81"/>
      <c r="C232" s="79" t="s">
        <v>84</v>
      </c>
      <c r="D232" s="77">
        <f>SUM(E232:P232)</f>
        <v>1080983</v>
      </c>
      <c r="E232" s="66">
        <f t="shared" ref="E232:P232" si="122">SUM(E233+E236+E249)</f>
        <v>6000</v>
      </c>
      <c r="F232" s="78">
        <f t="shared" si="122"/>
        <v>2500</v>
      </c>
      <c r="G232" s="78">
        <f t="shared" si="122"/>
        <v>0</v>
      </c>
      <c r="H232" s="78">
        <f t="shared" si="122"/>
        <v>0</v>
      </c>
      <c r="I232" s="78">
        <f t="shared" si="122"/>
        <v>1000000</v>
      </c>
      <c r="J232" s="78">
        <f t="shared" si="122"/>
        <v>0</v>
      </c>
      <c r="K232" s="78">
        <f t="shared" si="122"/>
        <v>72000</v>
      </c>
      <c r="L232" s="78">
        <f t="shared" si="122"/>
        <v>0</v>
      </c>
      <c r="M232" s="78">
        <f t="shared" si="122"/>
        <v>0</v>
      </c>
      <c r="N232" s="147">
        <f t="shared" si="122"/>
        <v>483</v>
      </c>
      <c r="O232" s="77">
        <f t="shared" si="122"/>
        <v>0</v>
      </c>
      <c r="P232" s="148">
        <f t="shared" si="122"/>
        <v>0</v>
      </c>
    </row>
    <row r="233" spans="1:16" s="255" customFormat="1" ht="24" customHeight="1">
      <c r="A233" s="603">
        <v>218</v>
      </c>
      <c r="B233" s="121"/>
      <c r="C233" s="150" t="s">
        <v>47</v>
      </c>
      <c r="D233" s="104">
        <f>SUM(E234:P235)</f>
        <v>1002500</v>
      </c>
      <c r="E233" s="347">
        <f>SUM(E234:E235)</f>
        <v>0</v>
      </c>
      <c r="F233" s="63">
        <f t="shared" ref="F233:P233" si="123">SUM(F234:F235)</f>
        <v>2500</v>
      </c>
      <c r="G233" s="63">
        <f t="shared" si="123"/>
        <v>0</v>
      </c>
      <c r="H233" s="63">
        <f t="shared" si="123"/>
        <v>0</v>
      </c>
      <c r="I233" s="63">
        <f t="shared" ref="I233" si="124">SUM(I234:I235)</f>
        <v>1000000</v>
      </c>
      <c r="J233" s="63">
        <f t="shared" si="123"/>
        <v>0</v>
      </c>
      <c r="K233" s="63">
        <f t="shared" si="123"/>
        <v>0</v>
      </c>
      <c r="L233" s="63">
        <f t="shared" si="123"/>
        <v>0</v>
      </c>
      <c r="M233" s="63">
        <f t="shared" si="123"/>
        <v>0</v>
      </c>
      <c r="N233" s="151">
        <f t="shared" si="123"/>
        <v>0</v>
      </c>
      <c r="O233" s="62">
        <f t="shared" si="123"/>
        <v>0</v>
      </c>
      <c r="P233" s="182">
        <f t="shared" si="123"/>
        <v>0</v>
      </c>
    </row>
    <row r="234" spans="1:16" s="255" customFormat="1" ht="62.25" customHeight="1">
      <c r="A234" s="603">
        <v>219</v>
      </c>
      <c r="B234" s="162">
        <v>2832</v>
      </c>
      <c r="C234" s="118" t="s">
        <v>85</v>
      </c>
      <c r="D234" s="64">
        <f>SUM(E234:P234)</f>
        <v>2500</v>
      </c>
      <c r="E234" s="244"/>
      <c r="F234" s="357">
        <v>2500</v>
      </c>
      <c r="G234" s="258"/>
      <c r="H234" s="258"/>
      <c r="I234" s="258"/>
      <c r="J234" s="114"/>
      <c r="K234" s="114"/>
      <c r="L234" s="114"/>
      <c r="M234" s="114"/>
      <c r="N234" s="115"/>
      <c r="O234" s="116"/>
      <c r="P234" s="117"/>
    </row>
    <row r="235" spans="1:16" s="255" customFormat="1" ht="33.75" customHeight="1">
      <c r="A235" s="603">
        <v>220</v>
      </c>
      <c r="B235" s="102">
        <v>2832</v>
      </c>
      <c r="C235" s="103" t="s">
        <v>128</v>
      </c>
      <c r="D235" s="64">
        <f>SUM(E235:P235)</f>
        <v>1000000</v>
      </c>
      <c r="E235" s="54"/>
      <c r="F235" s="109"/>
      <c r="G235" s="109"/>
      <c r="H235" s="109"/>
      <c r="I235" s="253">
        <v>1000000</v>
      </c>
      <c r="J235" s="109"/>
      <c r="K235" s="193"/>
      <c r="L235" s="109"/>
      <c r="M235" s="109"/>
      <c r="N235" s="110"/>
      <c r="O235" s="228"/>
      <c r="P235" s="229"/>
    </row>
    <row r="236" spans="1:16" s="255" customFormat="1" ht="30.75" customHeight="1">
      <c r="A236" s="603">
        <v>221</v>
      </c>
      <c r="B236" s="121"/>
      <c r="C236" s="150" t="s">
        <v>48</v>
      </c>
      <c r="D236" s="104">
        <f>SUM(E236:P236)</f>
        <v>78483</v>
      </c>
      <c r="E236" s="347">
        <f>SUM(E237+E239+E241+E243+E245+E247)</f>
        <v>6000</v>
      </c>
      <c r="F236" s="63">
        <f t="shared" ref="F236:P236" si="125">SUM(F237+F239+F243+F245+F247)</f>
        <v>0</v>
      </c>
      <c r="G236" s="63">
        <f t="shared" si="125"/>
        <v>0</v>
      </c>
      <c r="H236" s="63">
        <f t="shared" si="125"/>
        <v>0</v>
      </c>
      <c r="I236" s="63">
        <f t="shared" si="125"/>
        <v>0</v>
      </c>
      <c r="J236" s="63">
        <f t="shared" si="125"/>
        <v>0</v>
      </c>
      <c r="K236" s="63">
        <f t="shared" si="125"/>
        <v>72000</v>
      </c>
      <c r="L236" s="63">
        <f t="shared" si="125"/>
        <v>0</v>
      </c>
      <c r="M236" s="63">
        <f t="shared" si="125"/>
        <v>0</v>
      </c>
      <c r="N236" s="151">
        <f t="shared" si="125"/>
        <v>483</v>
      </c>
      <c r="O236" s="104">
        <f t="shared" si="125"/>
        <v>0</v>
      </c>
      <c r="P236" s="182">
        <f t="shared" si="125"/>
        <v>0</v>
      </c>
    </row>
    <row r="237" spans="1:16" s="255" customFormat="1" ht="21">
      <c r="A237" s="603">
        <v>222</v>
      </c>
      <c r="B237" s="107"/>
      <c r="C237" s="113" t="s">
        <v>64</v>
      </c>
      <c r="D237" s="64">
        <f>SUM(D238:D238)</f>
        <v>0</v>
      </c>
      <c r="E237" s="244">
        <f>SUM(E238)</f>
        <v>0</v>
      </c>
      <c r="F237" s="248">
        <f t="shared" ref="F237:P237" si="126">SUM(F238)</f>
        <v>0</v>
      </c>
      <c r="G237" s="359">
        <f t="shared" si="126"/>
        <v>0</v>
      </c>
      <c r="H237" s="248">
        <f t="shared" si="126"/>
        <v>0</v>
      </c>
      <c r="I237" s="248">
        <f t="shared" si="126"/>
        <v>0</v>
      </c>
      <c r="J237" s="248">
        <f t="shared" si="126"/>
        <v>0</v>
      </c>
      <c r="K237" s="248">
        <f t="shared" si="126"/>
        <v>0</v>
      </c>
      <c r="L237" s="248">
        <f t="shared" si="126"/>
        <v>0</v>
      </c>
      <c r="M237" s="248">
        <f t="shared" si="126"/>
        <v>0</v>
      </c>
      <c r="N237" s="249">
        <f t="shared" si="126"/>
        <v>0</v>
      </c>
      <c r="O237" s="250">
        <f t="shared" si="126"/>
        <v>0</v>
      </c>
      <c r="P237" s="251">
        <f t="shared" si="126"/>
        <v>0</v>
      </c>
    </row>
    <row r="238" spans="1:16" s="255" customFormat="1" ht="21">
      <c r="A238" s="603">
        <v>223</v>
      </c>
      <c r="B238" s="107"/>
      <c r="C238" s="262"/>
      <c r="D238" s="64"/>
      <c r="E238" s="244"/>
      <c r="F238" s="65"/>
      <c r="G238" s="65"/>
      <c r="H238" s="65"/>
      <c r="I238" s="65"/>
      <c r="J238" s="65"/>
      <c r="K238" s="330"/>
      <c r="L238" s="65"/>
      <c r="M238" s="65"/>
      <c r="N238" s="252"/>
      <c r="O238" s="64"/>
      <c r="P238" s="87"/>
    </row>
    <row r="239" spans="1:16" s="255" customFormat="1" ht="35.25" customHeight="1">
      <c r="A239" s="603">
        <v>224</v>
      </c>
      <c r="B239" s="107"/>
      <c r="C239" s="113" t="s">
        <v>51</v>
      </c>
      <c r="D239" s="64">
        <f>SUM(D240)</f>
        <v>2000</v>
      </c>
      <c r="E239" s="244">
        <f>SUM(E240)</f>
        <v>0</v>
      </c>
      <c r="F239" s="244">
        <f t="shared" ref="F239:P239" si="127">SUM(F240)</f>
        <v>0</v>
      </c>
      <c r="G239" s="244">
        <f t="shared" si="127"/>
        <v>0</v>
      </c>
      <c r="H239" s="244">
        <f t="shared" si="127"/>
        <v>0</v>
      </c>
      <c r="I239" s="244">
        <f t="shared" si="127"/>
        <v>0</v>
      </c>
      <c r="J239" s="244">
        <f t="shared" si="127"/>
        <v>0</v>
      </c>
      <c r="K239" s="244">
        <f t="shared" si="127"/>
        <v>2000</v>
      </c>
      <c r="L239" s="244">
        <f t="shared" si="127"/>
        <v>0</v>
      </c>
      <c r="M239" s="244">
        <f t="shared" si="127"/>
        <v>0</v>
      </c>
      <c r="N239" s="245">
        <f t="shared" si="127"/>
        <v>0</v>
      </c>
      <c r="O239" s="246">
        <f t="shared" si="127"/>
        <v>0</v>
      </c>
      <c r="P239" s="247">
        <f t="shared" si="127"/>
        <v>0</v>
      </c>
    </row>
    <row r="240" spans="1:16" s="255" customFormat="1" ht="46.5" customHeight="1">
      <c r="A240" s="603">
        <v>225</v>
      </c>
      <c r="B240" s="102">
        <v>2829</v>
      </c>
      <c r="C240" s="103" t="s">
        <v>155</v>
      </c>
      <c r="D240" s="64">
        <f>SUM(E240:P240)</f>
        <v>2000</v>
      </c>
      <c r="E240" s="244"/>
      <c r="F240" s="257"/>
      <c r="G240" s="257"/>
      <c r="H240" s="257"/>
      <c r="I240" s="257"/>
      <c r="J240" s="114"/>
      <c r="K240" s="105">
        <v>2000</v>
      </c>
      <c r="L240" s="114"/>
      <c r="M240" s="114"/>
      <c r="N240" s="115"/>
      <c r="O240" s="116"/>
      <c r="P240" s="117"/>
    </row>
    <row r="241" spans="1:16" s="255" customFormat="1" ht="24.75" customHeight="1">
      <c r="A241" s="603">
        <v>226</v>
      </c>
      <c r="B241" s="159"/>
      <c r="C241" s="122" t="s">
        <v>52</v>
      </c>
      <c r="D241" s="104">
        <f>SUM(E241:P241)</f>
        <v>6000</v>
      </c>
      <c r="E241" s="309">
        <f>SUM(E242)</f>
        <v>6000</v>
      </c>
      <c r="F241" s="309">
        <f t="shared" ref="F241:P241" si="128">SUM(F242)</f>
        <v>0</v>
      </c>
      <c r="G241" s="309">
        <f t="shared" si="128"/>
        <v>0</v>
      </c>
      <c r="H241" s="309">
        <f t="shared" si="128"/>
        <v>0</v>
      </c>
      <c r="I241" s="309">
        <f t="shared" si="128"/>
        <v>0</v>
      </c>
      <c r="J241" s="309">
        <f t="shared" si="128"/>
        <v>0</v>
      </c>
      <c r="K241" s="309">
        <f t="shared" si="128"/>
        <v>0</v>
      </c>
      <c r="L241" s="309">
        <f t="shared" si="128"/>
        <v>0</v>
      </c>
      <c r="M241" s="309">
        <f t="shared" si="128"/>
        <v>0</v>
      </c>
      <c r="N241" s="415">
        <f t="shared" si="128"/>
        <v>0</v>
      </c>
      <c r="O241" s="234">
        <f t="shared" si="128"/>
        <v>0</v>
      </c>
      <c r="P241" s="688">
        <f t="shared" si="128"/>
        <v>0</v>
      </c>
    </row>
    <row r="242" spans="1:16" s="255" customFormat="1" ht="31.5" customHeight="1">
      <c r="A242" s="603">
        <v>227</v>
      </c>
      <c r="B242" s="130">
        <v>2878</v>
      </c>
      <c r="C242" s="355" t="s">
        <v>94</v>
      </c>
      <c r="D242" s="64">
        <f>SUM(E242:P242)</f>
        <v>6000</v>
      </c>
      <c r="E242" s="72">
        <v>6000</v>
      </c>
      <c r="F242" s="219"/>
      <c r="G242" s="219"/>
      <c r="H242" s="219"/>
      <c r="I242" s="219"/>
      <c r="J242" s="109"/>
      <c r="K242" s="258"/>
      <c r="L242" s="137"/>
      <c r="M242" s="137"/>
      <c r="N242" s="138"/>
      <c r="O242" s="139"/>
      <c r="P242" s="140"/>
    </row>
    <row r="243" spans="1:16" s="255" customFormat="1" ht="21">
      <c r="A243" s="603">
        <v>228</v>
      </c>
      <c r="B243" s="107"/>
      <c r="C243" s="113" t="s">
        <v>54</v>
      </c>
      <c r="D243" s="64">
        <f>SUM(E243:P243)</f>
        <v>0</v>
      </c>
      <c r="E243" s="54">
        <f>SUM(E244)</f>
        <v>0</v>
      </c>
      <c r="F243" s="219">
        <f t="shared" ref="F243:P243" si="129">SUM(F244)</f>
        <v>0</v>
      </c>
      <c r="G243" s="219">
        <f t="shared" si="129"/>
        <v>0</v>
      </c>
      <c r="H243" s="219">
        <f t="shared" si="129"/>
        <v>0</v>
      </c>
      <c r="I243" s="219">
        <f t="shared" si="129"/>
        <v>0</v>
      </c>
      <c r="J243" s="219">
        <f t="shared" si="129"/>
        <v>0</v>
      </c>
      <c r="K243" s="219">
        <f t="shared" si="129"/>
        <v>0</v>
      </c>
      <c r="L243" s="219">
        <f t="shared" si="129"/>
        <v>0</v>
      </c>
      <c r="M243" s="219">
        <f t="shared" si="129"/>
        <v>0</v>
      </c>
      <c r="N243" s="227">
        <f t="shared" si="129"/>
        <v>0</v>
      </c>
      <c r="O243" s="228">
        <f t="shared" si="129"/>
        <v>0</v>
      </c>
      <c r="P243" s="229">
        <f t="shared" si="129"/>
        <v>0</v>
      </c>
    </row>
    <row r="244" spans="1:16" s="255" customFormat="1" ht="22.5" customHeight="1">
      <c r="A244" s="603">
        <v>229</v>
      </c>
      <c r="B244" s="107"/>
      <c r="C244" s="144"/>
      <c r="D244" s="64"/>
      <c r="E244" s="54"/>
      <c r="F244" s="72"/>
      <c r="G244" s="54"/>
      <c r="H244" s="54"/>
      <c r="I244" s="54"/>
      <c r="J244" s="219"/>
      <c r="K244" s="219"/>
      <c r="L244" s="219"/>
      <c r="M244" s="219"/>
      <c r="N244" s="227"/>
      <c r="O244" s="228"/>
      <c r="P244" s="229"/>
    </row>
    <row r="245" spans="1:16" s="255" customFormat="1" ht="28.5" customHeight="1">
      <c r="A245" s="603">
        <v>230</v>
      </c>
      <c r="B245" s="121"/>
      <c r="C245" s="200" t="s">
        <v>55</v>
      </c>
      <c r="D245" s="104">
        <f>SUM(D246)</f>
        <v>483</v>
      </c>
      <c r="E245" s="309">
        <f>SUM(E246)</f>
        <v>0</v>
      </c>
      <c r="F245" s="230">
        <f t="shared" ref="F245:P245" si="130">SUM(F246)</f>
        <v>0</v>
      </c>
      <c r="G245" s="230"/>
      <c r="H245" s="230"/>
      <c r="I245" s="230"/>
      <c r="J245" s="230">
        <f t="shared" si="130"/>
        <v>0</v>
      </c>
      <c r="K245" s="230">
        <f t="shared" si="130"/>
        <v>0</v>
      </c>
      <c r="L245" s="230">
        <f t="shared" si="130"/>
        <v>0</v>
      </c>
      <c r="M245" s="230">
        <f t="shared" si="130"/>
        <v>0</v>
      </c>
      <c r="N245" s="231">
        <f t="shared" si="130"/>
        <v>483</v>
      </c>
      <c r="O245" s="232">
        <f t="shared" si="130"/>
        <v>0</v>
      </c>
      <c r="P245" s="233">
        <f t="shared" si="130"/>
        <v>0</v>
      </c>
    </row>
    <row r="246" spans="1:16" s="255" customFormat="1" ht="99.75" customHeight="1">
      <c r="A246" s="603">
        <v>231</v>
      </c>
      <c r="B246" s="130">
        <v>2832</v>
      </c>
      <c r="C246" s="197" t="s">
        <v>86</v>
      </c>
      <c r="D246" s="64">
        <f>SUM(E246:P246)</f>
        <v>483</v>
      </c>
      <c r="E246" s="54"/>
      <c r="F246" s="198"/>
      <c r="G246" s="198"/>
      <c r="H246" s="198"/>
      <c r="I246" s="198"/>
      <c r="J246" s="198"/>
      <c r="K246" s="155"/>
      <c r="L246" s="299"/>
      <c r="M246" s="299"/>
      <c r="N246" s="358">
        <v>483</v>
      </c>
      <c r="O246" s="139"/>
      <c r="P246" s="140"/>
    </row>
    <row r="247" spans="1:16" s="255" customFormat="1" ht="27" customHeight="1">
      <c r="A247" s="603">
        <v>232</v>
      </c>
      <c r="B247" s="107"/>
      <c r="C247" s="360" t="s">
        <v>74</v>
      </c>
      <c r="D247" s="64">
        <f>SUM(D248:D248)</f>
        <v>70000</v>
      </c>
      <c r="E247" s="54">
        <f>SUM(E248)</f>
        <v>0</v>
      </c>
      <c r="F247" s="219">
        <f t="shared" ref="F247:P247" si="131">SUM(F248)</f>
        <v>0</v>
      </c>
      <c r="G247" s="219">
        <f t="shared" si="131"/>
        <v>0</v>
      </c>
      <c r="H247" s="219">
        <f t="shared" si="131"/>
        <v>0</v>
      </c>
      <c r="I247" s="219">
        <f t="shared" si="131"/>
        <v>0</v>
      </c>
      <c r="J247" s="219">
        <f t="shared" si="131"/>
        <v>0</v>
      </c>
      <c r="K247" s="219">
        <f t="shared" si="131"/>
        <v>70000</v>
      </c>
      <c r="L247" s="219">
        <f t="shared" si="131"/>
        <v>0</v>
      </c>
      <c r="M247" s="219">
        <f t="shared" si="131"/>
        <v>0</v>
      </c>
      <c r="N247" s="227">
        <f t="shared" si="131"/>
        <v>0</v>
      </c>
      <c r="O247" s="228">
        <f t="shared" si="131"/>
        <v>0</v>
      </c>
      <c r="P247" s="229">
        <f t="shared" si="131"/>
        <v>0</v>
      </c>
    </row>
    <row r="248" spans="1:16" s="255" customFormat="1" ht="28.5" customHeight="1">
      <c r="A248" s="603">
        <v>233</v>
      </c>
      <c r="B248" s="130">
        <v>2829</v>
      </c>
      <c r="C248" s="355" t="s">
        <v>87</v>
      </c>
      <c r="D248" s="88">
        <f>SUM(E248:P248)</f>
        <v>70000</v>
      </c>
      <c r="E248" s="294"/>
      <c r="F248" s="298"/>
      <c r="G248" s="298"/>
      <c r="H248" s="298"/>
      <c r="I248" s="298"/>
      <c r="J248" s="314"/>
      <c r="K248" s="356">
        <v>70000</v>
      </c>
      <c r="L248" s="280"/>
      <c r="M248" s="280"/>
      <c r="N248" s="331"/>
      <c r="O248" s="134"/>
      <c r="P248" s="135"/>
    </row>
    <row r="249" spans="1:16" s="255" customFormat="1" ht="21.75" thickBot="1">
      <c r="A249" s="610">
        <v>234</v>
      </c>
      <c r="B249" s="158"/>
      <c r="C249" s="101" t="s">
        <v>56</v>
      </c>
      <c r="D249" s="89">
        <f>SUM(E249:P249)</f>
        <v>0</v>
      </c>
      <c r="E249" s="341">
        <v>0</v>
      </c>
      <c r="F249" s="332">
        <v>0</v>
      </c>
      <c r="G249" s="332">
        <v>0</v>
      </c>
      <c r="H249" s="332">
        <v>0</v>
      </c>
      <c r="I249" s="332">
        <v>0</v>
      </c>
      <c r="J249" s="332">
        <v>0</v>
      </c>
      <c r="K249" s="332">
        <v>0</v>
      </c>
      <c r="L249" s="332">
        <v>0</v>
      </c>
      <c r="M249" s="332">
        <v>0</v>
      </c>
      <c r="N249" s="333">
        <v>0</v>
      </c>
      <c r="O249" s="273">
        <v>0</v>
      </c>
      <c r="P249" s="275">
        <v>0</v>
      </c>
    </row>
  </sheetData>
  <mergeCells count="4">
    <mergeCell ref="N1:P1"/>
    <mergeCell ref="C4:O6"/>
    <mergeCell ref="A10:A14"/>
    <mergeCell ref="E10:P10"/>
  </mergeCells>
  <pageMargins left="0.51181102362204722" right="0.11811023622047245" top="0.74803149606299213" bottom="0.59055118110236227" header="0.31496062992125984" footer="0.31496062992125984"/>
  <pageSetup paperSize="9" scale="45" fitToHeight="0" orientation="landscape" r:id="rId1"/>
  <headerFooter>
    <oddFooter>&amp;F&amp;RСтр. &amp;P</oddFooter>
  </headerFooter>
  <rowBreaks count="2" manualBreakCount="2">
    <brk id="139" max="15" man="1"/>
    <brk id="18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"/>
  <sheetViews>
    <sheetView view="pageBreakPreview" zoomScale="80" zoomScaleNormal="70" zoomScaleSheetLayoutView="80" workbookViewId="0">
      <selection activeCell="C15" sqref="C15"/>
    </sheetView>
  </sheetViews>
  <sheetFormatPr defaultRowHeight="23.25"/>
  <cols>
    <col min="2" max="2" width="9.140625" style="512" customWidth="1"/>
    <col min="3" max="3" width="111" style="513" customWidth="1"/>
    <col min="4" max="4" width="23.7109375" style="514" customWidth="1"/>
    <col min="5" max="5" width="29.5703125" customWidth="1"/>
  </cols>
  <sheetData>
    <row r="1" spans="1:14" s="606" customFormat="1" ht="19.5">
      <c r="B1" s="515" t="s">
        <v>0</v>
      </c>
      <c r="C1" s="515"/>
      <c r="D1" s="590" t="s">
        <v>176</v>
      </c>
    </row>
    <row r="2" spans="1:14" ht="18.75" customHeight="1"/>
    <row r="3" spans="1:14" ht="23.25" customHeight="1">
      <c r="B3" s="698" t="s">
        <v>221</v>
      </c>
      <c r="C3" s="698"/>
      <c r="D3" s="698"/>
    </row>
    <row r="4" spans="1:14" ht="33" customHeight="1">
      <c r="B4" s="698"/>
      <c r="C4" s="698"/>
      <c r="D4" s="698"/>
    </row>
    <row r="5" spans="1:14" ht="35.25" customHeight="1">
      <c r="B5" s="698"/>
      <c r="C5" s="698"/>
      <c r="D5" s="698"/>
    </row>
    <row r="6" spans="1:14" ht="23.25" customHeight="1">
      <c r="B6" s="698"/>
      <c r="C6" s="698"/>
      <c r="D6" s="698"/>
    </row>
    <row r="7" spans="1:14" ht="24" thickBot="1"/>
    <row r="8" spans="1:14" s="505" customFormat="1" ht="23.25" customHeight="1">
      <c r="A8" s="691" t="s">
        <v>2</v>
      </c>
      <c r="B8" s="28"/>
      <c r="C8" s="509"/>
      <c r="D8" s="504" t="s">
        <v>5</v>
      </c>
    </row>
    <row r="9" spans="1:14" s="505" customFormat="1">
      <c r="A9" s="692"/>
      <c r="B9" s="32" t="s">
        <v>4</v>
      </c>
      <c r="C9" s="508" t="s">
        <v>14</v>
      </c>
      <c r="D9" s="506" t="s">
        <v>16</v>
      </c>
    </row>
    <row r="10" spans="1:14" s="505" customFormat="1">
      <c r="A10" s="692"/>
      <c r="B10" s="32" t="s">
        <v>13</v>
      </c>
      <c r="C10" s="508"/>
      <c r="D10" s="506" t="s">
        <v>92</v>
      </c>
    </row>
    <row r="11" spans="1:14" s="505" customFormat="1" ht="24" thickBot="1">
      <c r="A11" s="692"/>
      <c r="B11" s="511"/>
      <c r="C11" s="510"/>
      <c r="D11" s="507">
        <v>788300</v>
      </c>
    </row>
    <row r="12" spans="1:14" ht="21" thickBot="1">
      <c r="A12" s="605">
        <v>1</v>
      </c>
      <c r="B12" s="605">
        <v>2</v>
      </c>
      <c r="C12" s="605">
        <v>3</v>
      </c>
      <c r="D12" s="605">
        <v>4</v>
      </c>
      <c r="E12" s="477"/>
      <c r="F12" s="477"/>
      <c r="G12" s="477"/>
      <c r="H12" s="477"/>
      <c r="I12" s="477"/>
      <c r="J12" s="477"/>
      <c r="K12" s="477"/>
      <c r="L12" s="477"/>
      <c r="M12" s="477"/>
      <c r="N12" s="477"/>
    </row>
    <row r="13" spans="1:14" ht="21" thickBot="1">
      <c r="A13" s="49"/>
      <c r="B13" s="19"/>
      <c r="C13" s="3" t="s">
        <v>32</v>
      </c>
      <c r="D13" s="93">
        <f>SUM(D28+D42+D47+D57+D64+D77+D98+D112)</f>
        <v>788300</v>
      </c>
      <c r="E13" s="477"/>
      <c r="F13" s="477"/>
      <c r="G13" s="477"/>
      <c r="H13" s="477"/>
      <c r="I13" s="477"/>
      <c r="J13" s="477"/>
      <c r="K13" s="477"/>
      <c r="L13" s="477"/>
      <c r="M13" s="477"/>
      <c r="N13" s="477"/>
    </row>
    <row r="14" spans="1:14" ht="21" thickBot="1">
      <c r="A14" s="602">
        <v>1</v>
      </c>
      <c r="B14" s="20"/>
      <c r="C14" s="4" t="s">
        <v>33</v>
      </c>
      <c r="D14" s="94">
        <f>SUM(D29+D43+D48+D58+D65+D78+D99+D113)</f>
        <v>425580</v>
      </c>
      <c r="E14" s="477"/>
      <c r="F14" s="477"/>
      <c r="G14" s="477"/>
      <c r="H14" s="477"/>
      <c r="I14" s="477"/>
      <c r="J14" s="477"/>
      <c r="K14" s="477"/>
      <c r="L14" s="477"/>
      <c r="M14" s="477"/>
      <c r="N14" s="477"/>
    </row>
    <row r="15" spans="1:14" ht="20.25">
      <c r="A15" s="602">
        <v>2</v>
      </c>
      <c r="B15" s="14"/>
      <c r="C15" s="5" t="s">
        <v>34</v>
      </c>
      <c r="D15" s="64">
        <f>SUM(D31+D45+D52+D60+D67+D85+D101+D115)</f>
        <v>342160</v>
      </c>
      <c r="E15" s="477"/>
      <c r="F15" s="477"/>
      <c r="G15" s="477"/>
      <c r="H15" s="477"/>
      <c r="I15" s="477"/>
      <c r="J15" s="477"/>
      <c r="K15" s="477"/>
      <c r="L15" s="477"/>
      <c r="M15" s="477"/>
      <c r="N15" s="477"/>
    </row>
    <row r="16" spans="1:14" ht="21">
      <c r="A16" s="604">
        <v>3</v>
      </c>
      <c r="B16" s="14"/>
      <c r="C16" s="6" t="s">
        <v>35</v>
      </c>
      <c r="D16" s="57">
        <f>SUM(D32+D53+D68+D102)</f>
        <v>15010</v>
      </c>
      <c r="E16" s="477"/>
      <c r="F16" s="477"/>
      <c r="G16" s="477"/>
      <c r="H16" s="477"/>
      <c r="I16" s="477"/>
      <c r="J16" s="477"/>
      <c r="K16" s="477"/>
      <c r="L16" s="477"/>
      <c r="M16" s="477"/>
      <c r="N16" s="477"/>
    </row>
    <row r="17" spans="1:14" ht="21">
      <c r="A17" s="604">
        <v>4</v>
      </c>
      <c r="B17" s="14"/>
      <c r="C17" s="6" t="s">
        <v>36</v>
      </c>
      <c r="D17" s="57">
        <f>0</f>
        <v>0</v>
      </c>
      <c r="E17" s="477"/>
      <c r="F17" s="477"/>
      <c r="G17" s="477"/>
      <c r="H17" s="477"/>
      <c r="I17" s="477"/>
      <c r="J17" s="477"/>
      <c r="K17" s="477"/>
      <c r="L17" s="477"/>
      <c r="M17" s="477"/>
      <c r="N17" s="477"/>
    </row>
    <row r="18" spans="1:14" ht="20.25" customHeight="1">
      <c r="A18" s="604">
        <v>5</v>
      </c>
      <c r="B18" s="14"/>
      <c r="C18" s="6" t="s">
        <v>37</v>
      </c>
      <c r="D18" s="57">
        <f>SUM(D34+D105)</f>
        <v>3400</v>
      </c>
      <c r="E18" s="477"/>
      <c r="F18" s="477"/>
      <c r="G18" s="477"/>
      <c r="H18" s="477"/>
      <c r="I18" s="477"/>
      <c r="J18" s="477"/>
      <c r="K18" s="477"/>
      <c r="L18" s="477"/>
      <c r="M18" s="477"/>
      <c r="N18" s="477"/>
    </row>
    <row r="19" spans="1:14" ht="20.25" customHeight="1">
      <c r="A19" s="604">
        <v>6</v>
      </c>
      <c r="B19" s="14"/>
      <c r="C19" s="6" t="s">
        <v>38</v>
      </c>
      <c r="D19" s="57">
        <f>SUM(D116)</f>
        <v>6000</v>
      </c>
      <c r="E19" s="477"/>
      <c r="F19" s="477"/>
      <c r="G19" s="477"/>
      <c r="H19" s="477"/>
      <c r="I19" s="477"/>
      <c r="J19" s="477"/>
      <c r="K19" s="477"/>
      <c r="L19" s="477"/>
      <c r="M19" s="477"/>
      <c r="N19" s="477"/>
    </row>
    <row r="20" spans="1:14" ht="20.25" customHeight="1">
      <c r="A20" s="604">
        <v>7</v>
      </c>
      <c r="B20" s="14"/>
      <c r="C20" s="6" t="s">
        <v>39</v>
      </c>
      <c r="D20" s="64">
        <f>SUM(D71)</f>
        <v>7250</v>
      </c>
      <c r="E20" s="477"/>
      <c r="F20" s="477"/>
      <c r="G20" s="477"/>
      <c r="H20" s="477"/>
      <c r="I20" s="477"/>
      <c r="J20" s="477"/>
      <c r="K20" s="477"/>
      <c r="L20" s="477"/>
      <c r="M20" s="477"/>
      <c r="N20" s="477"/>
    </row>
    <row r="21" spans="1:14" ht="25.5" customHeight="1">
      <c r="A21" s="604">
        <v>8</v>
      </c>
      <c r="B21" s="14"/>
      <c r="C21" s="7" t="s">
        <v>40</v>
      </c>
      <c r="D21" s="64">
        <f>SUM(D86)</f>
        <v>310500</v>
      </c>
      <c r="E21" s="477"/>
      <c r="F21" s="477"/>
      <c r="G21" s="477"/>
      <c r="H21" s="477"/>
      <c r="I21" s="477"/>
      <c r="J21" s="477"/>
      <c r="K21" s="477"/>
      <c r="L21" s="477"/>
      <c r="M21" s="477"/>
      <c r="N21" s="477"/>
    </row>
    <row r="22" spans="1:14" ht="21" customHeight="1">
      <c r="A22" s="604">
        <v>9</v>
      </c>
      <c r="B22" s="14"/>
      <c r="C22" s="8" t="s">
        <v>41</v>
      </c>
      <c r="D22" s="57">
        <v>0</v>
      </c>
      <c r="E22" s="477"/>
      <c r="F22" s="477"/>
      <c r="G22" s="477"/>
      <c r="H22" s="477"/>
      <c r="I22" s="477"/>
      <c r="J22" s="477"/>
      <c r="K22" s="477"/>
      <c r="L22" s="477"/>
      <c r="M22" s="477"/>
      <c r="N22" s="477"/>
    </row>
    <row r="23" spans="1:14" ht="22.5" customHeight="1">
      <c r="A23" s="604">
        <v>10</v>
      </c>
      <c r="B23" s="14"/>
      <c r="C23" s="5" t="s">
        <v>42</v>
      </c>
      <c r="D23" s="57">
        <f>SUM(D37+D55+D62+D75+D91+D108)</f>
        <v>20560</v>
      </c>
      <c r="E23" s="477"/>
      <c r="F23" s="477"/>
      <c r="G23" s="477"/>
      <c r="H23" s="477"/>
      <c r="I23" s="477"/>
      <c r="J23" s="477"/>
      <c r="K23" s="477"/>
      <c r="L23" s="477"/>
      <c r="M23" s="477"/>
      <c r="N23" s="477"/>
    </row>
    <row r="24" spans="1:14" ht="24" customHeight="1">
      <c r="A24" s="604">
        <v>11</v>
      </c>
      <c r="B24" s="14"/>
      <c r="C24" s="6" t="s">
        <v>43</v>
      </c>
      <c r="D24" s="57">
        <f>SUM(D38)</f>
        <v>4560</v>
      </c>
      <c r="E24" s="477"/>
      <c r="F24" s="477"/>
      <c r="G24" s="477"/>
      <c r="H24" s="477"/>
      <c r="I24" s="477"/>
      <c r="J24" s="477"/>
      <c r="K24" s="477"/>
      <c r="L24" s="477"/>
      <c r="M24" s="477"/>
      <c r="N24" s="477"/>
    </row>
    <row r="25" spans="1:14" ht="28.5" customHeight="1">
      <c r="A25" s="604">
        <v>12</v>
      </c>
      <c r="B25" s="14"/>
      <c r="C25" s="6" t="s">
        <v>44</v>
      </c>
      <c r="D25" s="57">
        <f>D92</f>
        <v>16000</v>
      </c>
      <c r="E25" s="477"/>
      <c r="F25" s="477"/>
      <c r="G25" s="477"/>
      <c r="H25" s="477"/>
      <c r="I25" s="477"/>
      <c r="J25" s="477"/>
      <c r="K25" s="477"/>
      <c r="L25" s="477"/>
      <c r="M25" s="477"/>
      <c r="N25" s="477"/>
    </row>
    <row r="26" spans="1:14" ht="36.75" customHeight="1">
      <c r="A26" s="604">
        <v>13</v>
      </c>
      <c r="B26" s="13"/>
      <c r="C26" s="9" t="s">
        <v>45</v>
      </c>
      <c r="D26" s="95">
        <f>SUM(D40+D96)</f>
        <v>0</v>
      </c>
      <c r="E26" s="477"/>
      <c r="F26" s="477"/>
      <c r="G26" s="477"/>
      <c r="H26" s="477"/>
      <c r="I26" s="477"/>
      <c r="J26" s="477"/>
      <c r="K26" s="477"/>
      <c r="L26" s="477"/>
      <c r="M26" s="477"/>
      <c r="N26" s="477"/>
    </row>
    <row r="27" spans="1:14" ht="21" customHeight="1" thickBot="1">
      <c r="A27" s="604">
        <v>14</v>
      </c>
      <c r="B27" s="21"/>
      <c r="C27" s="15"/>
      <c r="D27" s="96"/>
      <c r="E27" s="477"/>
      <c r="F27" s="477"/>
      <c r="G27" s="477"/>
      <c r="H27" s="477"/>
      <c r="I27" s="477"/>
      <c r="J27" s="477"/>
      <c r="K27" s="477"/>
      <c r="L27" s="477"/>
      <c r="M27" s="477"/>
      <c r="N27" s="477"/>
    </row>
    <row r="28" spans="1:14" ht="21" thickBot="1">
      <c r="A28" s="604">
        <v>15</v>
      </c>
      <c r="B28" s="81"/>
      <c r="C28" s="80" t="s">
        <v>46</v>
      </c>
      <c r="D28" s="77">
        <f>SUM(D29+D31+D37+D40)</f>
        <v>20860</v>
      </c>
      <c r="E28" s="477"/>
      <c r="F28" s="477"/>
      <c r="G28" s="477"/>
      <c r="H28" s="477"/>
      <c r="I28" s="477"/>
      <c r="J28" s="477"/>
      <c r="K28" s="477"/>
      <c r="L28" s="477"/>
      <c r="M28" s="477"/>
      <c r="N28" s="477"/>
    </row>
    <row r="29" spans="1:14" ht="32.25" customHeight="1" thickBot="1">
      <c r="A29" s="604">
        <v>16</v>
      </c>
      <c r="B29" s="146"/>
      <c r="C29" s="237" t="s">
        <v>47</v>
      </c>
      <c r="D29" s="403">
        <f t="shared" ref="D29" si="0">SUM(D30:D30)</f>
        <v>5000</v>
      </c>
      <c r="E29" s="477"/>
      <c r="F29" s="477"/>
      <c r="G29" s="477"/>
      <c r="H29" s="477"/>
      <c r="I29" s="477"/>
      <c r="J29" s="477"/>
      <c r="K29" s="477"/>
      <c r="L29" s="477"/>
      <c r="M29" s="477"/>
      <c r="N29" s="477"/>
    </row>
    <row r="30" spans="1:14" ht="24.75" customHeight="1">
      <c r="A30" s="604">
        <v>17</v>
      </c>
      <c r="B30" s="102">
        <v>2122</v>
      </c>
      <c r="C30" s="103" t="s">
        <v>91</v>
      </c>
      <c r="D30" s="486">
        <v>5000</v>
      </c>
      <c r="E30" s="477"/>
      <c r="F30" s="477"/>
      <c r="G30" s="477"/>
      <c r="H30" s="477"/>
      <c r="I30" s="477"/>
      <c r="J30" s="477"/>
      <c r="K30" s="477"/>
      <c r="L30" s="477"/>
      <c r="M30" s="477"/>
      <c r="N30" s="477"/>
    </row>
    <row r="31" spans="1:14" ht="24.75" customHeight="1">
      <c r="A31" s="604">
        <v>18</v>
      </c>
      <c r="B31" s="107"/>
      <c r="C31" s="108" t="s">
        <v>48</v>
      </c>
      <c r="D31" s="246">
        <f>D32+D34</f>
        <v>11300</v>
      </c>
      <c r="E31" s="477"/>
      <c r="F31" s="477"/>
      <c r="G31" s="477"/>
      <c r="H31" s="477"/>
      <c r="I31" s="477"/>
      <c r="J31" s="477"/>
      <c r="K31" s="477"/>
      <c r="L31" s="477"/>
      <c r="M31" s="477"/>
      <c r="N31" s="477"/>
    </row>
    <row r="32" spans="1:14" ht="27" customHeight="1">
      <c r="A32" s="604">
        <v>19</v>
      </c>
      <c r="B32" s="107"/>
      <c r="C32" s="113" t="s">
        <v>49</v>
      </c>
      <c r="D32" s="246">
        <f t="shared" ref="D32" si="1">SUM(D33:D33)</f>
        <v>10000</v>
      </c>
      <c r="E32" s="477"/>
      <c r="F32" s="477"/>
      <c r="G32" s="477"/>
      <c r="H32" s="477"/>
      <c r="I32" s="477"/>
      <c r="J32" s="477"/>
      <c r="K32" s="477"/>
      <c r="L32" s="477"/>
      <c r="M32" s="477"/>
      <c r="N32" s="477"/>
    </row>
    <row r="33" spans="1:14" ht="30" customHeight="1">
      <c r="A33" s="604">
        <v>20</v>
      </c>
      <c r="B33" s="107">
        <v>2122</v>
      </c>
      <c r="C33" s="118" t="s">
        <v>50</v>
      </c>
      <c r="D33" s="486">
        <v>10000</v>
      </c>
      <c r="E33" s="477"/>
      <c r="F33" s="477"/>
      <c r="G33" s="477"/>
      <c r="H33" s="477"/>
      <c r="I33" s="477"/>
      <c r="J33" s="477"/>
      <c r="K33" s="477"/>
      <c r="L33" s="477"/>
      <c r="M33" s="477"/>
      <c r="N33" s="477"/>
    </row>
    <row r="34" spans="1:14" ht="27.75" customHeight="1">
      <c r="A34" s="604">
        <v>21</v>
      </c>
      <c r="B34" s="121"/>
      <c r="C34" s="122" t="s">
        <v>51</v>
      </c>
      <c r="D34" s="463">
        <f>SUM(D35)</f>
        <v>1300</v>
      </c>
      <c r="E34" s="477"/>
      <c r="F34" s="477"/>
      <c r="G34" s="477"/>
      <c r="H34" s="477"/>
      <c r="I34" s="477"/>
      <c r="J34" s="477"/>
      <c r="K34" s="477"/>
      <c r="L34" s="477"/>
      <c r="M34" s="477"/>
      <c r="N34" s="477"/>
    </row>
    <row r="35" spans="1:14" ht="27.75" customHeight="1">
      <c r="A35" s="604">
        <v>22</v>
      </c>
      <c r="B35" s="121">
        <v>2122</v>
      </c>
      <c r="C35" s="127" t="s">
        <v>88</v>
      </c>
      <c r="D35" s="487">
        <v>1300</v>
      </c>
      <c r="E35" s="477"/>
      <c r="F35" s="477"/>
      <c r="G35" s="477"/>
      <c r="H35" s="477"/>
      <c r="I35" s="477"/>
      <c r="J35" s="477"/>
      <c r="K35" s="477"/>
      <c r="L35" s="477"/>
      <c r="M35" s="477"/>
      <c r="N35" s="477"/>
    </row>
    <row r="36" spans="1:14" ht="20.25">
      <c r="A36" s="604">
        <v>23</v>
      </c>
      <c r="B36" s="107"/>
      <c r="C36" s="261"/>
      <c r="D36" s="246"/>
      <c r="E36" s="477"/>
      <c r="F36" s="477"/>
      <c r="G36" s="477"/>
      <c r="H36" s="477"/>
      <c r="I36" s="477"/>
      <c r="J36" s="477"/>
      <c r="K36" s="477"/>
      <c r="L36" s="477"/>
      <c r="M36" s="477"/>
      <c r="N36" s="477"/>
    </row>
    <row r="37" spans="1:14" ht="20.25">
      <c r="A37" s="604">
        <v>24</v>
      </c>
      <c r="B37" s="107"/>
      <c r="C37" s="108" t="s">
        <v>56</v>
      </c>
      <c r="D37" s="246">
        <f>SUM(D38)</f>
        <v>4560</v>
      </c>
      <c r="E37" s="477"/>
      <c r="F37" s="477"/>
      <c r="G37" s="477"/>
      <c r="H37" s="477"/>
      <c r="I37" s="477"/>
      <c r="J37" s="477"/>
      <c r="K37" s="477"/>
      <c r="L37" s="477"/>
      <c r="M37" s="477"/>
      <c r="N37" s="477"/>
    </row>
    <row r="38" spans="1:14" ht="20.25" customHeight="1">
      <c r="A38" s="604">
        <v>25</v>
      </c>
      <c r="B38" s="107"/>
      <c r="C38" s="113" t="s">
        <v>57</v>
      </c>
      <c r="D38" s="489">
        <f>SUM(D39)</f>
        <v>4560</v>
      </c>
      <c r="E38" s="477"/>
      <c r="F38" s="477"/>
      <c r="G38" s="477"/>
      <c r="H38" s="477"/>
      <c r="I38" s="477"/>
      <c r="J38" s="477"/>
      <c r="K38" s="477"/>
      <c r="L38" s="477"/>
      <c r="M38" s="477"/>
      <c r="N38" s="477"/>
    </row>
    <row r="39" spans="1:14" ht="28.5" customHeight="1">
      <c r="A39" s="604">
        <v>26</v>
      </c>
      <c r="B39" s="130">
        <v>2122</v>
      </c>
      <c r="C39" s="144" t="s">
        <v>110</v>
      </c>
      <c r="D39" s="490">
        <v>4560</v>
      </c>
      <c r="E39" s="477"/>
      <c r="F39" s="477"/>
      <c r="G39" s="477"/>
      <c r="H39" s="477"/>
      <c r="I39" s="477"/>
      <c r="J39" s="477"/>
      <c r="K39" s="477"/>
      <c r="L39" s="477"/>
      <c r="M39" s="477"/>
      <c r="N39" s="477"/>
    </row>
    <row r="40" spans="1:14" ht="20.25">
      <c r="A40" s="604">
        <v>27</v>
      </c>
      <c r="B40" s="107"/>
      <c r="C40" s="108" t="s">
        <v>59</v>
      </c>
      <c r="D40" s="246">
        <f t="shared" ref="D40" si="2">SUM(D41:D41)</f>
        <v>0</v>
      </c>
      <c r="E40" s="477"/>
      <c r="F40" s="477"/>
      <c r="G40" s="477"/>
      <c r="H40" s="477"/>
      <c r="I40" s="477"/>
      <c r="J40" s="477"/>
      <c r="K40" s="477"/>
      <c r="L40" s="477"/>
      <c r="M40" s="477"/>
      <c r="N40" s="477"/>
    </row>
    <row r="41" spans="1:14" ht="21" thickBot="1">
      <c r="A41" s="604">
        <v>28</v>
      </c>
      <c r="B41" s="146"/>
      <c r="C41" s="267"/>
      <c r="D41" s="491"/>
      <c r="E41" s="477"/>
      <c r="F41" s="477"/>
      <c r="G41" s="477"/>
      <c r="H41" s="477"/>
      <c r="I41" s="477"/>
      <c r="J41" s="477"/>
      <c r="K41" s="477"/>
      <c r="L41" s="477"/>
      <c r="M41" s="477"/>
      <c r="N41" s="477"/>
    </row>
    <row r="42" spans="1:14" ht="21" thickBot="1">
      <c r="A42" s="604">
        <v>29</v>
      </c>
      <c r="B42" s="81"/>
      <c r="C42" s="79" t="s">
        <v>60</v>
      </c>
      <c r="D42" s="77">
        <f t="shared" ref="D42" si="3">SUM(D43+D45)</f>
        <v>0</v>
      </c>
      <c r="E42" s="477"/>
      <c r="F42" s="477"/>
      <c r="G42" s="477"/>
      <c r="H42" s="477"/>
      <c r="I42" s="477"/>
      <c r="J42" s="477"/>
      <c r="K42" s="477"/>
      <c r="L42" s="477"/>
      <c r="M42" s="477"/>
      <c r="N42" s="477"/>
    </row>
    <row r="43" spans="1:14" ht="20.25">
      <c r="A43" s="604">
        <v>30</v>
      </c>
      <c r="B43" s="149"/>
      <c r="C43" s="150" t="s">
        <v>47</v>
      </c>
      <c r="D43" s="492">
        <f t="shared" ref="D43" si="4">SUM(D44:D44)</f>
        <v>0</v>
      </c>
      <c r="E43" s="477"/>
      <c r="F43" s="477"/>
      <c r="G43" s="477"/>
      <c r="H43" s="477"/>
      <c r="I43" s="477"/>
      <c r="J43" s="477"/>
      <c r="K43" s="477"/>
      <c r="L43" s="477"/>
      <c r="M43" s="477"/>
      <c r="N43" s="477"/>
    </row>
    <row r="44" spans="1:14" ht="20.25">
      <c r="A44" s="604">
        <v>31</v>
      </c>
      <c r="B44" s="130"/>
      <c r="C44" s="266"/>
      <c r="D44" s="246"/>
      <c r="E44" s="477"/>
      <c r="F44" s="477"/>
      <c r="G44" s="477"/>
      <c r="H44" s="477"/>
      <c r="I44" s="477"/>
      <c r="J44" s="477"/>
      <c r="K44" s="477"/>
      <c r="L44" s="477"/>
      <c r="M44" s="477"/>
      <c r="N44" s="477"/>
    </row>
    <row r="45" spans="1:14" ht="20.25">
      <c r="A45" s="604">
        <v>32</v>
      </c>
      <c r="B45" s="107"/>
      <c r="C45" s="108" t="s">
        <v>48</v>
      </c>
      <c r="D45" s="57">
        <v>0</v>
      </c>
      <c r="E45" s="477"/>
      <c r="F45" s="477"/>
      <c r="G45" s="477"/>
      <c r="H45" s="477"/>
      <c r="I45" s="477"/>
      <c r="J45" s="477"/>
      <c r="K45" s="477"/>
      <c r="L45" s="477"/>
      <c r="M45" s="477"/>
      <c r="N45" s="477"/>
    </row>
    <row r="46" spans="1:14" ht="21" thickBot="1">
      <c r="A46" s="604">
        <v>33</v>
      </c>
      <c r="B46" s="146"/>
      <c r="C46" s="395"/>
      <c r="D46" s="491"/>
      <c r="E46" s="477"/>
      <c r="F46" s="477"/>
      <c r="G46" s="477"/>
      <c r="H46" s="477"/>
      <c r="I46" s="477"/>
      <c r="J46" s="477"/>
      <c r="K46" s="477"/>
      <c r="L46" s="477"/>
      <c r="M46" s="477"/>
      <c r="N46" s="477"/>
    </row>
    <row r="47" spans="1:14" ht="28.5" customHeight="1" thickBot="1">
      <c r="A47" s="604">
        <v>34</v>
      </c>
      <c r="B47" s="81"/>
      <c r="C47" s="80" t="s">
        <v>62</v>
      </c>
      <c r="D47" s="77">
        <f>SUM(D48+D52+D55)</f>
        <v>82500</v>
      </c>
      <c r="E47" s="477"/>
      <c r="F47" s="477"/>
      <c r="G47" s="477"/>
      <c r="H47" s="477"/>
      <c r="I47" s="477"/>
      <c r="J47" s="477"/>
      <c r="K47" s="477"/>
      <c r="L47" s="477"/>
      <c r="M47" s="477"/>
      <c r="N47" s="477"/>
    </row>
    <row r="48" spans="1:14" ht="20.25">
      <c r="A48" s="604">
        <v>35</v>
      </c>
      <c r="B48" s="149"/>
      <c r="C48" s="150" t="s">
        <v>47</v>
      </c>
      <c r="D48" s="492">
        <f>SUM(D49:D51)</f>
        <v>81000</v>
      </c>
      <c r="E48" s="477"/>
      <c r="F48" s="477"/>
      <c r="G48" s="477"/>
      <c r="H48" s="477"/>
      <c r="I48" s="477"/>
      <c r="J48" s="477"/>
      <c r="K48" s="477"/>
      <c r="L48" s="477"/>
      <c r="M48" s="477"/>
      <c r="N48" s="477"/>
    </row>
    <row r="49" spans="1:14" ht="20.25">
      <c r="A49" s="604">
        <v>36</v>
      </c>
      <c r="B49" s="121">
        <v>2337</v>
      </c>
      <c r="C49" s="164" t="s">
        <v>127</v>
      </c>
      <c r="D49" s="487">
        <v>50000</v>
      </c>
      <c r="E49" s="477"/>
      <c r="F49" s="477"/>
      <c r="G49" s="477"/>
      <c r="H49" s="477"/>
      <c r="I49" s="477"/>
      <c r="J49" s="477"/>
      <c r="K49" s="477"/>
      <c r="L49" s="477"/>
      <c r="M49" s="477"/>
      <c r="N49" s="477"/>
    </row>
    <row r="50" spans="1:14" ht="20.25">
      <c r="A50" s="604">
        <v>37</v>
      </c>
      <c r="B50" s="107">
        <v>2337</v>
      </c>
      <c r="C50" s="165" t="s">
        <v>90</v>
      </c>
      <c r="D50" s="486">
        <v>15000</v>
      </c>
      <c r="E50" s="477"/>
      <c r="F50" s="477"/>
      <c r="G50" s="477"/>
      <c r="H50" s="477"/>
      <c r="I50" s="477"/>
      <c r="J50" s="477"/>
      <c r="K50" s="477"/>
      <c r="L50" s="477"/>
      <c r="M50" s="477"/>
      <c r="N50" s="477"/>
    </row>
    <row r="51" spans="1:14" ht="29.25" customHeight="1" thickBot="1">
      <c r="A51" s="610">
        <v>38</v>
      </c>
      <c r="B51" s="100">
        <v>3322</v>
      </c>
      <c r="C51" s="611" t="s">
        <v>111</v>
      </c>
      <c r="D51" s="527">
        <v>16000</v>
      </c>
      <c r="E51" s="477"/>
      <c r="F51" s="477"/>
      <c r="G51" s="477"/>
      <c r="H51" s="477"/>
      <c r="I51" s="477"/>
      <c r="J51" s="477"/>
      <c r="K51" s="477"/>
      <c r="L51" s="477"/>
      <c r="M51" s="477"/>
      <c r="N51" s="477"/>
    </row>
    <row r="52" spans="1:14" ht="20.25">
      <c r="A52" s="602">
        <v>39</v>
      </c>
      <c r="B52" s="149"/>
      <c r="C52" s="609" t="s">
        <v>48</v>
      </c>
      <c r="D52" s="94">
        <f>SUM(D53)</f>
        <v>1500</v>
      </c>
      <c r="E52" s="477"/>
      <c r="F52" s="477"/>
      <c r="G52" s="477"/>
      <c r="H52" s="477"/>
      <c r="I52" s="477"/>
      <c r="J52" s="477"/>
      <c r="K52" s="477"/>
      <c r="L52" s="477"/>
      <c r="M52" s="477"/>
      <c r="N52" s="477"/>
    </row>
    <row r="53" spans="1:14" ht="20.25">
      <c r="A53" s="604">
        <v>40</v>
      </c>
      <c r="B53" s="107"/>
      <c r="C53" s="113" t="s">
        <v>64</v>
      </c>
      <c r="D53" s="246">
        <f>SUM(D54:D54)</f>
        <v>1500</v>
      </c>
      <c r="E53" s="477"/>
      <c r="F53" s="477"/>
      <c r="G53" s="477"/>
      <c r="H53" s="477"/>
      <c r="I53" s="477"/>
      <c r="J53" s="477"/>
      <c r="K53" s="477"/>
      <c r="L53" s="477"/>
      <c r="M53" s="477"/>
      <c r="N53" s="477"/>
    </row>
    <row r="54" spans="1:14" ht="20.25">
      <c r="A54" s="603">
        <v>41</v>
      </c>
      <c r="B54" s="107">
        <v>2389</v>
      </c>
      <c r="C54" s="118" t="s">
        <v>112</v>
      </c>
      <c r="D54" s="486">
        <v>1500</v>
      </c>
      <c r="E54" s="477"/>
      <c r="F54" s="477"/>
      <c r="G54" s="477"/>
      <c r="H54" s="477"/>
      <c r="I54" s="477"/>
      <c r="J54" s="477"/>
      <c r="K54" s="477"/>
      <c r="L54" s="477"/>
      <c r="M54" s="477"/>
      <c r="N54" s="477"/>
    </row>
    <row r="55" spans="1:14" ht="20.25">
      <c r="A55" s="604">
        <v>42</v>
      </c>
      <c r="B55" s="121"/>
      <c r="C55" s="150" t="s">
        <v>56</v>
      </c>
      <c r="D55" s="492">
        <f>0</f>
        <v>0</v>
      </c>
      <c r="E55" s="477"/>
      <c r="F55" s="477"/>
      <c r="G55" s="477"/>
      <c r="H55" s="477"/>
      <c r="I55" s="477"/>
      <c r="J55" s="477"/>
      <c r="K55" s="477"/>
      <c r="L55" s="477"/>
      <c r="M55" s="477"/>
      <c r="N55" s="477"/>
    </row>
    <row r="56" spans="1:14" ht="21" thickBot="1">
      <c r="A56" s="604">
        <v>43</v>
      </c>
      <c r="B56" s="107"/>
      <c r="C56" s="266"/>
      <c r="D56" s="96"/>
      <c r="E56" s="477"/>
      <c r="F56" s="477"/>
      <c r="G56" s="477"/>
      <c r="H56" s="477"/>
      <c r="I56" s="477"/>
      <c r="J56" s="477"/>
      <c r="K56" s="477"/>
      <c r="L56" s="477"/>
      <c r="M56" s="477"/>
      <c r="N56" s="477"/>
    </row>
    <row r="57" spans="1:14" ht="21" thickBot="1">
      <c r="A57" s="604">
        <v>44</v>
      </c>
      <c r="B57" s="81"/>
      <c r="C57" s="79" t="s">
        <v>65</v>
      </c>
      <c r="D57" s="77">
        <f>SUM(D58+D60+D62)</f>
        <v>24960</v>
      </c>
      <c r="E57" s="477"/>
      <c r="F57" s="477"/>
      <c r="G57" s="477"/>
      <c r="H57" s="477"/>
      <c r="I57" s="477"/>
      <c r="J57" s="477"/>
      <c r="K57" s="477"/>
      <c r="L57" s="477"/>
      <c r="M57" s="477"/>
      <c r="N57" s="477"/>
    </row>
    <row r="58" spans="1:14" ht="20.25">
      <c r="A58" s="604">
        <v>45</v>
      </c>
      <c r="B58" s="498"/>
      <c r="C58" s="501" t="s">
        <v>47</v>
      </c>
      <c r="D58" s="217">
        <f>SUM(D59:D59)</f>
        <v>24960</v>
      </c>
      <c r="E58" s="477"/>
      <c r="F58" s="477"/>
      <c r="G58" s="477"/>
      <c r="H58" s="477"/>
      <c r="I58" s="477"/>
      <c r="J58" s="477"/>
      <c r="K58" s="477"/>
      <c r="L58" s="477"/>
      <c r="M58" s="477"/>
      <c r="N58" s="477"/>
    </row>
    <row r="59" spans="1:14" ht="45" customHeight="1">
      <c r="A59" s="604">
        <v>46</v>
      </c>
      <c r="B59" s="436">
        <v>2431</v>
      </c>
      <c r="C59" s="447" t="s">
        <v>118</v>
      </c>
      <c r="D59" s="499">
        <v>24960</v>
      </c>
      <c r="E59" s="477"/>
      <c r="F59" s="477"/>
      <c r="G59" s="477"/>
      <c r="H59" s="477"/>
      <c r="I59" s="477"/>
      <c r="J59" s="477"/>
      <c r="K59" s="477"/>
      <c r="L59" s="477"/>
      <c r="M59" s="477"/>
      <c r="N59" s="477"/>
    </row>
    <row r="60" spans="1:14" ht="20.25" customHeight="1">
      <c r="A60" s="604">
        <v>47</v>
      </c>
      <c r="B60" s="436"/>
      <c r="C60" s="448" t="s">
        <v>48</v>
      </c>
      <c r="D60" s="516">
        <v>0</v>
      </c>
      <c r="E60" s="477"/>
      <c r="F60" s="477"/>
      <c r="G60" s="477"/>
      <c r="H60" s="477"/>
      <c r="I60" s="477"/>
      <c r="J60" s="477"/>
      <c r="K60" s="477"/>
      <c r="L60" s="477"/>
      <c r="M60" s="477"/>
      <c r="N60" s="477"/>
    </row>
    <row r="61" spans="1:14" ht="20.25">
      <c r="A61" s="604">
        <v>48</v>
      </c>
      <c r="B61" s="436"/>
      <c r="C61" s="455"/>
      <c r="D61" s="516"/>
      <c r="E61" s="477"/>
      <c r="F61" s="477"/>
      <c r="G61" s="477"/>
      <c r="H61" s="477"/>
      <c r="I61" s="477"/>
      <c r="J61" s="477"/>
      <c r="K61" s="477"/>
      <c r="L61" s="477"/>
      <c r="M61" s="477"/>
      <c r="N61" s="477"/>
    </row>
    <row r="62" spans="1:14" ht="20.25">
      <c r="A62" s="604">
        <v>49</v>
      </c>
      <c r="B62" s="436"/>
      <c r="C62" s="448" t="s">
        <v>56</v>
      </c>
      <c r="D62" s="516">
        <v>0</v>
      </c>
      <c r="E62" s="477"/>
      <c r="F62" s="477"/>
      <c r="G62" s="477"/>
      <c r="H62" s="477"/>
      <c r="I62" s="477"/>
      <c r="J62" s="477"/>
      <c r="K62" s="477"/>
      <c r="L62" s="477"/>
      <c r="M62" s="477"/>
      <c r="N62" s="477"/>
    </row>
    <row r="63" spans="1:14" ht="21" thickBot="1">
      <c r="A63" s="604">
        <v>50</v>
      </c>
      <c r="B63" s="480"/>
      <c r="C63" s="502"/>
      <c r="D63" s="500"/>
      <c r="E63" s="477"/>
      <c r="F63" s="477"/>
      <c r="G63" s="477"/>
      <c r="H63" s="477"/>
      <c r="I63" s="477"/>
      <c r="J63" s="477"/>
      <c r="K63" s="477"/>
      <c r="L63" s="477"/>
      <c r="M63" s="477"/>
      <c r="N63" s="477"/>
    </row>
    <row r="64" spans="1:14" ht="21" thickBot="1">
      <c r="A64" s="604">
        <v>51</v>
      </c>
      <c r="B64" s="81"/>
      <c r="C64" s="79" t="s">
        <v>66</v>
      </c>
      <c r="D64" s="77">
        <f>SUM(D65+D67+D75)</f>
        <v>22600</v>
      </c>
      <c r="E64" s="477"/>
      <c r="F64" s="477"/>
      <c r="G64" s="477"/>
      <c r="H64" s="477"/>
      <c r="I64" s="477"/>
      <c r="J64" s="477"/>
      <c r="K64" s="477"/>
      <c r="L64" s="477"/>
      <c r="M64" s="477"/>
      <c r="N64" s="477"/>
    </row>
    <row r="65" spans="1:14" ht="20.25">
      <c r="A65" s="604">
        <v>52</v>
      </c>
      <c r="B65" s="149"/>
      <c r="C65" s="150" t="s">
        <v>47</v>
      </c>
      <c r="D65" s="492">
        <f t="shared" ref="D65" si="5">SUM(D66:D66)</f>
        <v>15000</v>
      </c>
      <c r="E65" s="477"/>
      <c r="F65" s="477"/>
      <c r="G65" s="477"/>
      <c r="H65" s="477"/>
      <c r="I65" s="477"/>
      <c r="J65" s="477"/>
      <c r="K65" s="477"/>
      <c r="L65" s="477"/>
      <c r="M65" s="477"/>
      <c r="N65" s="477"/>
    </row>
    <row r="66" spans="1:14" ht="30" customHeight="1">
      <c r="A66" s="604">
        <v>53</v>
      </c>
      <c r="B66" s="107">
        <v>3530</v>
      </c>
      <c r="C66" s="118" t="s">
        <v>137</v>
      </c>
      <c r="D66" s="486">
        <v>15000</v>
      </c>
      <c r="E66" s="477"/>
      <c r="F66" s="477"/>
      <c r="G66" s="477"/>
      <c r="H66" s="477"/>
      <c r="I66" s="477"/>
      <c r="J66" s="477"/>
      <c r="K66" s="477"/>
      <c r="L66" s="477"/>
      <c r="M66" s="477"/>
      <c r="N66" s="477"/>
    </row>
    <row r="67" spans="1:14" ht="20.25">
      <c r="A67" s="604">
        <v>54</v>
      </c>
      <c r="B67" s="107"/>
      <c r="C67" s="108" t="s">
        <v>48</v>
      </c>
      <c r="D67" s="57">
        <f>SUM(D68+D71)</f>
        <v>7600</v>
      </c>
      <c r="E67" s="477"/>
      <c r="F67" s="477"/>
      <c r="G67" s="477"/>
      <c r="H67" s="477"/>
      <c r="I67" s="477"/>
      <c r="J67" s="477"/>
      <c r="K67" s="477"/>
      <c r="L67" s="477"/>
      <c r="M67" s="477"/>
      <c r="N67" s="477"/>
    </row>
    <row r="68" spans="1:14" ht="20.25">
      <c r="A68" s="604">
        <v>55</v>
      </c>
      <c r="B68" s="107"/>
      <c r="C68" s="113" t="s">
        <v>64</v>
      </c>
      <c r="D68" s="246">
        <f>SUM(D69:D69)</f>
        <v>350</v>
      </c>
      <c r="E68" s="477"/>
      <c r="F68" s="477"/>
      <c r="G68" s="477"/>
      <c r="H68" s="477"/>
      <c r="I68" s="477"/>
      <c r="J68" s="477"/>
      <c r="K68" s="477"/>
      <c r="L68" s="477"/>
      <c r="M68" s="477"/>
      <c r="N68" s="477"/>
    </row>
    <row r="69" spans="1:14" ht="29.25" customHeight="1">
      <c r="A69" s="604">
        <v>56</v>
      </c>
      <c r="B69" s="107">
        <v>2524</v>
      </c>
      <c r="C69" s="118" t="s">
        <v>95</v>
      </c>
      <c r="D69" s="486">
        <v>350</v>
      </c>
      <c r="E69" s="477"/>
      <c r="F69" s="477"/>
      <c r="G69" s="477"/>
      <c r="H69" s="477"/>
      <c r="I69" s="477"/>
      <c r="J69" s="477"/>
      <c r="K69" s="477"/>
      <c r="L69" s="477"/>
      <c r="M69" s="477"/>
      <c r="N69" s="477"/>
    </row>
    <row r="70" spans="1:14" ht="20.25">
      <c r="A70" s="604">
        <v>57</v>
      </c>
      <c r="B70" s="107"/>
      <c r="C70" s="262"/>
      <c r="D70" s="246"/>
    </row>
    <row r="71" spans="1:14" ht="20.25">
      <c r="A71" s="604">
        <v>58</v>
      </c>
      <c r="B71" s="107"/>
      <c r="C71" s="113" t="s">
        <v>54</v>
      </c>
      <c r="D71" s="246">
        <f>SUM(D72:D73)</f>
        <v>7250</v>
      </c>
    </row>
    <row r="72" spans="1:14" ht="30" customHeight="1">
      <c r="A72" s="604">
        <v>59</v>
      </c>
      <c r="B72" s="159">
        <v>2524</v>
      </c>
      <c r="C72" s="395" t="s">
        <v>96</v>
      </c>
      <c r="D72" s="493">
        <v>5000</v>
      </c>
    </row>
    <row r="73" spans="1:14" ht="30" customHeight="1">
      <c r="A73" s="604">
        <v>60</v>
      </c>
      <c r="B73" s="107">
        <v>2524</v>
      </c>
      <c r="C73" s="118" t="s">
        <v>97</v>
      </c>
      <c r="D73" s="486">
        <v>2250</v>
      </c>
    </row>
    <row r="74" spans="1:14" ht="20.25">
      <c r="A74" s="604">
        <v>61</v>
      </c>
      <c r="B74" s="398"/>
      <c r="C74" s="169"/>
      <c r="D74" s="246"/>
    </row>
    <row r="75" spans="1:14" ht="20.25">
      <c r="A75" s="604">
        <v>62</v>
      </c>
      <c r="B75" s="121"/>
      <c r="C75" s="150" t="s">
        <v>56</v>
      </c>
      <c r="D75" s="492">
        <f>SUM(D76:D76)</f>
        <v>0</v>
      </c>
    </row>
    <row r="76" spans="1:14" ht="21" thickBot="1">
      <c r="A76" s="604">
        <v>63</v>
      </c>
      <c r="B76" s="100"/>
      <c r="C76" s="274"/>
      <c r="D76" s="494"/>
    </row>
    <row r="77" spans="1:14" ht="40.5" customHeight="1" thickBot="1">
      <c r="A77" s="604">
        <v>64</v>
      </c>
      <c r="B77" s="82"/>
      <c r="C77" s="83" t="s">
        <v>68</v>
      </c>
      <c r="D77" s="495">
        <f>SUM(D78+D86+D91+D96)</f>
        <v>596120</v>
      </c>
    </row>
    <row r="78" spans="1:14" ht="20.25">
      <c r="A78" s="604">
        <v>65</v>
      </c>
      <c r="B78" s="474"/>
      <c r="C78" s="517" t="s">
        <v>47</v>
      </c>
      <c r="D78" s="463">
        <f>SUM(D79:D84)</f>
        <v>269620</v>
      </c>
    </row>
    <row r="79" spans="1:14" ht="20.25">
      <c r="A79" s="604">
        <v>66</v>
      </c>
      <c r="B79" s="436">
        <v>2619</v>
      </c>
      <c r="C79" s="447" t="s">
        <v>69</v>
      </c>
      <c r="D79" s="486">
        <v>19370</v>
      </c>
    </row>
    <row r="80" spans="1:14" ht="40.5" customHeight="1">
      <c r="A80" s="604">
        <v>67</v>
      </c>
      <c r="B80" s="440">
        <v>2606</v>
      </c>
      <c r="C80" s="518" t="s">
        <v>175</v>
      </c>
      <c r="D80" s="487">
        <v>26250</v>
      </c>
    </row>
    <row r="81" spans="1:4" ht="29.25" customHeight="1">
      <c r="A81" s="604">
        <v>68</v>
      </c>
      <c r="B81" s="440">
        <v>2619</v>
      </c>
      <c r="C81" s="518" t="s">
        <v>156</v>
      </c>
      <c r="D81" s="487">
        <v>50000</v>
      </c>
    </row>
    <row r="82" spans="1:4" ht="30" customHeight="1">
      <c r="A82" s="604">
        <v>69</v>
      </c>
      <c r="B82" s="440">
        <v>2619</v>
      </c>
      <c r="C82" s="518" t="s">
        <v>157</v>
      </c>
      <c r="D82" s="487">
        <v>100000</v>
      </c>
    </row>
    <row r="83" spans="1:4" ht="24.75" customHeight="1">
      <c r="A83" s="604">
        <v>70</v>
      </c>
      <c r="B83" s="439">
        <v>2619</v>
      </c>
      <c r="C83" s="519" t="s">
        <v>158</v>
      </c>
      <c r="D83" s="486">
        <v>50000</v>
      </c>
    </row>
    <row r="84" spans="1:4" ht="44.25" customHeight="1" thickBot="1">
      <c r="A84" s="604">
        <v>71</v>
      </c>
      <c r="B84" s="525">
        <v>2619</v>
      </c>
      <c r="C84" s="526" t="s">
        <v>144</v>
      </c>
      <c r="D84" s="527">
        <v>24000</v>
      </c>
    </row>
    <row r="85" spans="1:4" ht="20.25">
      <c r="A85" s="604">
        <v>72</v>
      </c>
      <c r="B85" s="474"/>
      <c r="C85" s="524" t="s">
        <v>48</v>
      </c>
      <c r="D85" s="492">
        <f>D86</f>
        <v>310500</v>
      </c>
    </row>
    <row r="86" spans="1:4" ht="20.25">
      <c r="A86" s="604">
        <v>73</v>
      </c>
      <c r="B86" s="436"/>
      <c r="C86" s="520" t="s">
        <v>55</v>
      </c>
      <c r="D86" s="246">
        <f>SUM(D87:D90)</f>
        <v>310500</v>
      </c>
    </row>
    <row r="87" spans="1:4" ht="30" customHeight="1">
      <c r="A87" s="604">
        <v>74</v>
      </c>
      <c r="B87" s="436">
        <v>2603</v>
      </c>
      <c r="C87" s="521" t="s">
        <v>146</v>
      </c>
      <c r="D87" s="486">
        <v>180000</v>
      </c>
    </row>
    <row r="88" spans="1:4" ht="30" customHeight="1">
      <c r="A88" s="604">
        <v>75</v>
      </c>
      <c r="B88" s="436">
        <v>2619</v>
      </c>
      <c r="C88" s="521" t="s">
        <v>130</v>
      </c>
      <c r="D88" s="490">
        <v>90000</v>
      </c>
    </row>
    <row r="89" spans="1:4" ht="30" customHeight="1">
      <c r="A89" s="604">
        <v>76</v>
      </c>
      <c r="B89" s="436">
        <v>2619</v>
      </c>
      <c r="C89" s="521" t="s">
        <v>131</v>
      </c>
      <c r="D89" s="490">
        <v>10000</v>
      </c>
    </row>
    <row r="90" spans="1:4" ht="39" customHeight="1">
      <c r="A90" s="604">
        <v>77</v>
      </c>
      <c r="B90" s="439">
        <v>2603</v>
      </c>
      <c r="C90" s="519" t="s">
        <v>162</v>
      </c>
      <c r="D90" s="486">
        <v>30500</v>
      </c>
    </row>
    <row r="91" spans="1:4" ht="27.75" customHeight="1">
      <c r="A91" s="604">
        <v>78</v>
      </c>
      <c r="B91" s="474"/>
      <c r="C91" s="522" t="s">
        <v>56</v>
      </c>
      <c r="D91" s="492">
        <f>SUM(D92)</f>
        <v>16000</v>
      </c>
    </row>
    <row r="92" spans="1:4" ht="20.25">
      <c r="A92" s="604">
        <v>79</v>
      </c>
      <c r="B92" s="436"/>
      <c r="C92" s="523" t="s">
        <v>58</v>
      </c>
      <c r="D92" s="57">
        <f>SUM(D93:D95)</f>
        <v>16000</v>
      </c>
    </row>
    <row r="93" spans="1:4" ht="30" customHeight="1">
      <c r="A93" s="604">
        <v>80</v>
      </c>
      <c r="B93" s="436">
        <v>2619</v>
      </c>
      <c r="C93" s="447" t="s">
        <v>132</v>
      </c>
      <c r="D93" s="486">
        <v>10000</v>
      </c>
    </row>
    <row r="94" spans="1:4" ht="41.25" customHeight="1">
      <c r="A94" s="604">
        <v>81</v>
      </c>
      <c r="B94" s="436">
        <v>2619</v>
      </c>
      <c r="C94" s="521" t="s">
        <v>136</v>
      </c>
      <c r="D94" s="486">
        <v>3000</v>
      </c>
    </row>
    <row r="95" spans="1:4" ht="30.75" customHeight="1">
      <c r="A95" s="604">
        <v>82</v>
      </c>
      <c r="B95" s="436">
        <v>2606</v>
      </c>
      <c r="C95" s="521" t="s">
        <v>160</v>
      </c>
      <c r="D95" s="486">
        <v>3000</v>
      </c>
    </row>
    <row r="96" spans="1:4" ht="20.25">
      <c r="A96" s="604">
        <v>83</v>
      </c>
      <c r="B96" s="436"/>
      <c r="C96" s="448" t="s">
        <v>59</v>
      </c>
      <c r="D96" s="246">
        <f>SUM(D97:D97)</f>
        <v>0</v>
      </c>
    </row>
    <row r="97" spans="1:4" ht="21" thickBot="1">
      <c r="A97" s="607">
        <v>84</v>
      </c>
      <c r="B97" s="444"/>
      <c r="C97" s="459"/>
      <c r="D97" s="96"/>
    </row>
    <row r="98" spans="1:4" ht="21" thickBot="1">
      <c r="A98" s="604">
        <v>85</v>
      </c>
      <c r="B98" s="82"/>
      <c r="C98" s="83" t="s">
        <v>82</v>
      </c>
      <c r="D98" s="84">
        <f>SUM(D99+D101+D108+D110)</f>
        <v>35260</v>
      </c>
    </row>
    <row r="99" spans="1:4" ht="21" thickBot="1">
      <c r="A99" s="604">
        <v>86</v>
      </c>
      <c r="B99" s="236"/>
      <c r="C99" s="237" t="s">
        <v>47</v>
      </c>
      <c r="D99" s="403">
        <f>SUM(D100:D100)</f>
        <v>30000</v>
      </c>
    </row>
    <row r="100" spans="1:4" ht="29.25" customHeight="1">
      <c r="A100" s="604">
        <v>87</v>
      </c>
      <c r="B100" s="436">
        <v>3738</v>
      </c>
      <c r="C100" s="481" t="s">
        <v>133</v>
      </c>
      <c r="D100" s="486">
        <v>30000</v>
      </c>
    </row>
    <row r="101" spans="1:4" ht="20.25">
      <c r="A101" s="604">
        <v>88</v>
      </c>
      <c r="B101" s="436"/>
      <c r="C101" s="482" t="s">
        <v>48</v>
      </c>
      <c r="D101" s="57">
        <f>SUM(D102+D105)</f>
        <v>5260</v>
      </c>
    </row>
    <row r="102" spans="1:4" ht="20.25">
      <c r="A102" s="604">
        <v>89</v>
      </c>
      <c r="B102" s="436"/>
      <c r="C102" s="483" t="s">
        <v>64</v>
      </c>
      <c r="D102" s="246">
        <f>SUM(D103:D104)</f>
        <v>3160</v>
      </c>
    </row>
    <row r="103" spans="1:4" ht="29.25" customHeight="1">
      <c r="A103" s="604">
        <v>90</v>
      </c>
      <c r="B103" s="436">
        <v>2737</v>
      </c>
      <c r="C103" s="599" t="s">
        <v>174</v>
      </c>
      <c r="D103" s="486">
        <v>760</v>
      </c>
    </row>
    <row r="104" spans="1:4" ht="30" customHeight="1">
      <c r="A104" s="604">
        <v>91</v>
      </c>
      <c r="B104" s="474">
        <v>2759</v>
      </c>
      <c r="C104" s="478" t="s">
        <v>161</v>
      </c>
      <c r="D104" s="487">
        <v>2400</v>
      </c>
    </row>
    <row r="105" spans="1:4" ht="30" customHeight="1">
      <c r="A105" s="604">
        <v>92</v>
      </c>
      <c r="B105" s="436"/>
      <c r="C105" s="483" t="s">
        <v>51</v>
      </c>
      <c r="D105" s="246">
        <f>SUM(D106:D107)</f>
        <v>2100</v>
      </c>
    </row>
    <row r="106" spans="1:4" ht="20.25">
      <c r="A106" s="604">
        <v>93</v>
      </c>
      <c r="B106" s="439">
        <v>2745</v>
      </c>
      <c r="C106" s="443" t="s">
        <v>119</v>
      </c>
      <c r="D106" s="496">
        <v>600</v>
      </c>
    </row>
    <row r="107" spans="1:4" ht="20.25">
      <c r="A107" s="604">
        <v>94</v>
      </c>
      <c r="B107" s="440">
        <v>2745</v>
      </c>
      <c r="C107" s="479" t="s">
        <v>120</v>
      </c>
      <c r="D107" s="497">
        <v>1500</v>
      </c>
    </row>
    <row r="108" spans="1:4" ht="20.25">
      <c r="A108" s="604">
        <v>95</v>
      </c>
      <c r="B108" s="436"/>
      <c r="C108" s="482" t="s">
        <v>56</v>
      </c>
      <c r="D108" s="246">
        <v>0</v>
      </c>
    </row>
    <row r="109" spans="1:4" ht="20.25">
      <c r="A109" s="604">
        <v>96</v>
      </c>
      <c r="B109" s="474"/>
      <c r="C109" s="484"/>
      <c r="D109" s="463"/>
    </row>
    <row r="110" spans="1:4" ht="20.25">
      <c r="A110" s="604">
        <v>97</v>
      </c>
      <c r="B110" s="436"/>
      <c r="C110" s="482" t="s">
        <v>59</v>
      </c>
      <c r="D110" s="246">
        <f>SUM(D111)</f>
        <v>0</v>
      </c>
    </row>
    <row r="111" spans="1:4" ht="21" thickBot="1">
      <c r="A111" s="604">
        <v>98</v>
      </c>
      <c r="B111" s="444"/>
      <c r="C111" s="485"/>
      <c r="D111" s="488"/>
    </row>
    <row r="112" spans="1:4" ht="21" thickBot="1">
      <c r="A112" s="604">
        <v>99</v>
      </c>
      <c r="B112" s="81"/>
      <c r="C112" s="79" t="s">
        <v>84</v>
      </c>
      <c r="D112" s="77">
        <f>SUM(D113+D115+D118)</f>
        <v>6000</v>
      </c>
    </row>
    <row r="113" spans="1:4" ht="20.25">
      <c r="A113" s="604">
        <v>100</v>
      </c>
      <c r="B113" s="121"/>
      <c r="C113" s="150" t="s">
        <v>47</v>
      </c>
      <c r="D113" s="492">
        <f>SUM(D114:D114)</f>
        <v>0</v>
      </c>
    </row>
    <row r="114" spans="1:4" ht="20.25">
      <c r="A114" s="604">
        <v>101</v>
      </c>
      <c r="B114" s="102"/>
      <c r="C114" s="103"/>
      <c r="D114" s="246"/>
    </row>
    <row r="115" spans="1:4" ht="20.25">
      <c r="A115" s="604">
        <v>102</v>
      </c>
      <c r="B115" s="121"/>
      <c r="C115" s="150" t="s">
        <v>48</v>
      </c>
      <c r="D115" s="492">
        <f>SUM(D116)</f>
        <v>6000</v>
      </c>
    </row>
    <row r="116" spans="1:4" ht="20.25">
      <c r="A116" s="604">
        <v>103</v>
      </c>
      <c r="B116" s="159"/>
      <c r="C116" s="122" t="s">
        <v>52</v>
      </c>
      <c r="D116" s="463">
        <f>SUM(D117)</f>
        <v>6000</v>
      </c>
    </row>
    <row r="117" spans="1:4" ht="23.25" customHeight="1">
      <c r="A117" s="604">
        <v>104</v>
      </c>
      <c r="B117" s="107">
        <v>2878</v>
      </c>
      <c r="C117" s="503" t="s">
        <v>94</v>
      </c>
      <c r="D117" s="486">
        <v>6000</v>
      </c>
    </row>
    <row r="118" spans="1:4" ht="23.25" customHeight="1" thickBot="1">
      <c r="A118" s="607">
        <v>105</v>
      </c>
      <c r="B118" s="100"/>
      <c r="C118" s="101" t="s">
        <v>56</v>
      </c>
      <c r="D118" s="600">
        <v>0</v>
      </c>
    </row>
    <row r="119" spans="1:4" ht="23.25" customHeight="1">
      <c r="D119" s="512"/>
    </row>
    <row r="120" spans="1:4" ht="23.25" customHeight="1">
      <c r="D120" s="512"/>
    </row>
    <row r="121" spans="1:4" ht="23.25" customHeight="1">
      <c r="D121" s="512"/>
    </row>
    <row r="122" spans="1:4" ht="23.25" customHeight="1">
      <c r="D122" s="512"/>
    </row>
    <row r="123" spans="1:4" ht="23.25" customHeight="1">
      <c r="D123" s="512"/>
    </row>
    <row r="124" spans="1:4" ht="15">
      <c r="D124" s="512"/>
    </row>
    <row r="125" spans="1:4" ht="15">
      <c r="D125" s="512"/>
    </row>
    <row r="126" spans="1:4" ht="15">
      <c r="D126" s="512"/>
    </row>
    <row r="127" spans="1:4" ht="15">
      <c r="D127" s="512"/>
    </row>
    <row r="128" spans="1:4" ht="15">
      <c r="D128" s="512"/>
    </row>
    <row r="129" spans="4:4" ht="15">
      <c r="D129" s="512"/>
    </row>
    <row r="130" spans="4:4" ht="15">
      <c r="D130" s="512"/>
    </row>
    <row r="131" spans="4:4" ht="15">
      <c r="D131" s="512"/>
    </row>
    <row r="132" spans="4:4" ht="15">
      <c r="D132" s="512"/>
    </row>
    <row r="133" spans="4:4" ht="15">
      <c r="D133" s="512"/>
    </row>
    <row r="134" spans="4:4" ht="15">
      <c r="D134" s="512"/>
    </row>
    <row r="135" spans="4:4" ht="15">
      <c r="D135" s="512"/>
    </row>
    <row r="136" spans="4:4" ht="15">
      <c r="D136" s="512"/>
    </row>
    <row r="137" spans="4:4" ht="15">
      <c r="D137" s="512"/>
    </row>
    <row r="138" spans="4:4" ht="15">
      <c r="D138" s="512"/>
    </row>
    <row r="139" spans="4:4" ht="15">
      <c r="D139" s="512"/>
    </row>
    <row r="140" spans="4:4" ht="15">
      <c r="D140" s="512"/>
    </row>
    <row r="141" spans="4:4" ht="15">
      <c r="D141" s="512"/>
    </row>
    <row r="142" spans="4:4" ht="15">
      <c r="D142" s="512"/>
    </row>
    <row r="143" spans="4:4" ht="15">
      <c r="D143" s="512"/>
    </row>
    <row r="144" spans="4:4" ht="15">
      <c r="D144" s="512"/>
    </row>
    <row r="145" spans="4:4" ht="15">
      <c r="D145" s="512"/>
    </row>
    <row r="146" spans="4:4" ht="15">
      <c r="D146" s="512"/>
    </row>
    <row r="147" spans="4:4" ht="15">
      <c r="D147" s="512"/>
    </row>
    <row r="148" spans="4:4" ht="15">
      <c r="D148" s="512"/>
    </row>
    <row r="149" spans="4:4" ht="15">
      <c r="D149" s="512"/>
    </row>
    <row r="150" spans="4:4" ht="15">
      <c r="D150" s="512"/>
    </row>
    <row r="151" spans="4:4" ht="15">
      <c r="D151" s="512"/>
    </row>
    <row r="152" spans="4:4" ht="15">
      <c r="D152" s="512"/>
    </row>
    <row r="153" spans="4:4" ht="15">
      <c r="D153" s="512"/>
    </row>
    <row r="154" spans="4:4" ht="15">
      <c r="D154" s="512"/>
    </row>
    <row r="155" spans="4:4" ht="15">
      <c r="D155" s="512"/>
    </row>
    <row r="156" spans="4:4" ht="15">
      <c r="D156" s="512"/>
    </row>
    <row r="157" spans="4:4" ht="15">
      <c r="D157" s="512"/>
    </row>
    <row r="158" spans="4:4" ht="15">
      <c r="D158" s="512"/>
    </row>
    <row r="159" spans="4:4" ht="15">
      <c r="D159" s="512"/>
    </row>
    <row r="160" spans="4:4" ht="15">
      <c r="D160" s="512"/>
    </row>
    <row r="161" spans="4:4" ht="15">
      <c r="D161" s="512"/>
    </row>
    <row r="162" spans="4:4" ht="15">
      <c r="D162" s="512"/>
    </row>
    <row r="163" spans="4:4" ht="15">
      <c r="D163" s="512"/>
    </row>
    <row r="164" spans="4:4" ht="15">
      <c r="D164" s="512"/>
    </row>
    <row r="165" spans="4:4" ht="15">
      <c r="D165" s="512"/>
    </row>
    <row r="166" spans="4:4" ht="15">
      <c r="D166" s="512"/>
    </row>
    <row r="167" spans="4:4" ht="15">
      <c r="D167" s="512"/>
    </row>
    <row r="168" spans="4:4" ht="15">
      <c r="D168" s="512"/>
    </row>
    <row r="169" spans="4:4" ht="15">
      <c r="D169" s="512"/>
    </row>
    <row r="170" spans="4:4" ht="15">
      <c r="D170" s="512"/>
    </row>
    <row r="171" spans="4:4" ht="15">
      <c r="D171" s="512"/>
    </row>
    <row r="172" spans="4:4" ht="15">
      <c r="D172" s="512"/>
    </row>
    <row r="173" spans="4:4" ht="15">
      <c r="D173" s="512"/>
    </row>
    <row r="174" spans="4:4" ht="15">
      <c r="D174" s="512"/>
    </row>
    <row r="175" spans="4:4" ht="15">
      <c r="D175" s="512"/>
    </row>
    <row r="176" spans="4:4" ht="25.5" customHeight="1">
      <c r="D176" s="512"/>
    </row>
    <row r="177" spans="4:4" ht="15">
      <c r="D177" s="512"/>
    </row>
    <row r="178" spans="4:4" ht="15">
      <c r="D178" s="512"/>
    </row>
    <row r="179" spans="4:4" ht="15">
      <c r="D179" s="512"/>
    </row>
    <row r="180" spans="4:4" ht="15">
      <c r="D180" s="512"/>
    </row>
    <row r="181" spans="4:4" ht="15">
      <c r="D181" s="512"/>
    </row>
    <row r="182" spans="4:4" ht="15">
      <c r="D182" s="512"/>
    </row>
    <row r="183" spans="4:4" ht="15">
      <c r="D183" s="512"/>
    </row>
    <row r="184" spans="4:4" ht="15">
      <c r="D184" s="512"/>
    </row>
    <row r="185" spans="4:4" ht="15">
      <c r="D185" s="512"/>
    </row>
    <row r="186" spans="4:4" ht="15">
      <c r="D186" s="512"/>
    </row>
    <row r="187" spans="4:4" ht="15">
      <c r="D187" s="512"/>
    </row>
    <row r="188" spans="4:4" ht="15">
      <c r="D188" s="512"/>
    </row>
    <row r="189" spans="4:4" ht="15">
      <c r="D189" s="512"/>
    </row>
    <row r="190" spans="4:4" ht="15">
      <c r="D190" s="512"/>
    </row>
    <row r="191" spans="4:4" ht="15">
      <c r="D191" s="512"/>
    </row>
    <row r="192" spans="4:4" ht="15">
      <c r="D192" s="512"/>
    </row>
    <row r="193" spans="4:4" ht="15">
      <c r="D193" s="512"/>
    </row>
    <row r="194" spans="4:4" ht="15">
      <c r="D194" s="512"/>
    </row>
    <row r="195" spans="4:4" ht="15">
      <c r="D195" s="512"/>
    </row>
    <row r="196" spans="4:4" ht="15">
      <c r="D196" s="512"/>
    </row>
    <row r="197" spans="4:4" ht="15">
      <c r="D197" s="512"/>
    </row>
    <row r="198" spans="4:4" ht="15">
      <c r="D198" s="512"/>
    </row>
    <row r="199" spans="4:4" ht="15">
      <c r="D199" s="512"/>
    </row>
    <row r="200" spans="4:4" ht="15">
      <c r="D200" s="512"/>
    </row>
    <row r="201" spans="4:4" ht="15">
      <c r="D201" s="512"/>
    </row>
    <row r="202" spans="4:4" ht="15">
      <c r="D202" s="512"/>
    </row>
    <row r="203" spans="4:4" ht="15">
      <c r="D203" s="512"/>
    </row>
    <row r="204" spans="4:4" ht="15">
      <c r="D204" s="512"/>
    </row>
    <row r="205" spans="4:4" ht="15">
      <c r="D205" s="512"/>
    </row>
    <row r="206" spans="4:4" ht="15">
      <c r="D206" s="512"/>
    </row>
    <row r="207" spans="4:4" ht="15">
      <c r="D207" s="512"/>
    </row>
    <row r="208" spans="4:4" ht="15">
      <c r="D208" s="512"/>
    </row>
    <row r="209" spans="4:4" ht="15">
      <c r="D209" s="512"/>
    </row>
    <row r="210" spans="4:4" ht="15">
      <c r="D210" s="512"/>
    </row>
    <row r="211" spans="4:4" ht="15">
      <c r="D211" s="512"/>
    </row>
    <row r="212" spans="4:4" ht="15">
      <c r="D212" s="512"/>
    </row>
    <row r="213" spans="4:4" ht="15">
      <c r="D213" s="512"/>
    </row>
    <row r="214" spans="4:4" ht="15">
      <c r="D214" s="512"/>
    </row>
    <row r="215" spans="4:4" ht="15">
      <c r="D215" s="512"/>
    </row>
    <row r="216" spans="4:4" ht="15">
      <c r="D216" s="512"/>
    </row>
    <row r="217" spans="4:4" ht="15">
      <c r="D217" s="512"/>
    </row>
    <row r="218" spans="4:4" ht="15">
      <c r="D218" s="512"/>
    </row>
    <row r="219" spans="4:4" ht="15">
      <c r="D219" s="512"/>
    </row>
    <row r="220" spans="4:4" ht="15">
      <c r="D220" s="512"/>
    </row>
    <row r="221" spans="4:4" ht="15">
      <c r="D221" s="512"/>
    </row>
    <row r="222" spans="4:4" ht="15">
      <c r="D222" s="512"/>
    </row>
    <row r="223" spans="4:4" ht="15">
      <c r="D223" s="512"/>
    </row>
    <row r="224" spans="4:4" ht="15">
      <c r="D224" s="512"/>
    </row>
    <row r="225" spans="4:4" ht="15">
      <c r="D225" s="512"/>
    </row>
    <row r="226" spans="4:4" ht="15">
      <c r="D226" s="512"/>
    </row>
    <row r="227" spans="4:4" ht="15">
      <c r="D227" s="512"/>
    </row>
    <row r="228" spans="4:4" ht="15">
      <c r="D228" s="512"/>
    </row>
    <row r="229" spans="4:4" ht="15">
      <c r="D229" s="512"/>
    </row>
    <row r="230" spans="4:4" ht="15">
      <c r="D230" s="512"/>
    </row>
    <row r="231" spans="4:4" ht="15">
      <c r="D231" s="512"/>
    </row>
    <row r="232" spans="4:4" ht="15">
      <c r="D232" s="512"/>
    </row>
    <row r="233" spans="4:4" ht="15">
      <c r="D233" s="512"/>
    </row>
    <row r="234" spans="4:4" ht="15">
      <c r="D234" s="512"/>
    </row>
    <row r="235" spans="4:4" ht="15">
      <c r="D235" s="512"/>
    </row>
    <row r="236" spans="4:4" ht="15">
      <c r="D236" s="512"/>
    </row>
    <row r="237" spans="4:4" ht="15">
      <c r="D237" s="512"/>
    </row>
    <row r="238" spans="4:4" ht="15">
      <c r="D238" s="512"/>
    </row>
    <row r="239" spans="4:4" ht="15">
      <c r="D239" s="512"/>
    </row>
    <row r="240" spans="4:4" ht="15">
      <c r="D240" s="512"/>
    </row>
    <row r="241" spans="4:4" ht="15">
      <c r="D241" s="512"/>
    </row>
    <row r="242" spans="4:4" ht="15">
      <c r="D242" s="512"/>
    </row>
    <row r="243" spans="4:4" ht="15">
      <c r="D243" s="512"/>
    </row>
    <row r="244" spans="4:4" ht="15">
      <c r="D244" s="512"/>
    </row>
    <row r="245" spans="4:4" ht="15">
      <c r="D245" s="512"/>
    </row>
    <row r="246" spans="4:4" ht="15">
      <c r="D246" s="512"/>
    </row>
    <row r="247" spans="4:4" ht="15">
      <c r="D247" s="512"/>
    </row>
    <row r="248" spans="4:4" ht="15">
      <c r="D248" s="512"/>
    </row>
    <row r="249" spans="4:4" ht="15">
      <c r="D249" s="512"/>
    </row>
    <row r="250" spans="4:4" ht="15">
      <c r="D250" s="512"/>
    </row>
    <row r="251" spans="4:4" ht="15">
      <c r="D251" s="512"/>
    </row>
    <row r="252" spans="4:4" ht="15">
      <c r="D252" s="512"/>
    </row>
    <row r="253" spans="4:4" ht="15">
      <c r="D253" s="512"/>
    </row>
    <row r="254" spans="4:4" ht="15">
      <c r="D254" s="512"/>
    </row>
    <row r="255" spans="4:4" ht="15">
      <c r="D255" s="512"/>
    </row>
    <row r="256" spans="4:4" ht="15">
      <c r="D256" s="512"/>
    </row>
    <row r="257" spans="4:4" ht="15">
      <c r="D257" s="512"/>
    </row>
    <row r="258" spans="4:4" ht="15">
      <c r="D258" s="512"/>
    </row>
    <row r="259" spans="4:4" ht="15">
      <c r="D259" s="512"/>
    </row>
    <row r="260" spans="4:4" ht="15">
      <c r="D260" s="512"/>
    </row>
    <row r="261" spans="4:4" ht="15">
      <c r="D261" s="512"/>
    </row>
    <row r="262" spans="4:4" ht="15">
      <c r="D262" s="512"/>
    </row>
    <row r="263" spans="4:4" ht="15">
      <c r="D263" s="512"/>
    </row>
    <row r="264" spans="4:4" ht="15">
      <c r="D264" s="512"/>
    </row>
    <row r="265" spans="4:4" ht="15">
      <c r="D265" s="512"/>
    </row>
    <row r="266" spans="4:4" ht="15">
      <c r="D266" s="512"/>
    </row>
    <row r="267" spans="4:4" ht="15">
      <c r="D267" s="512"/>
    </row>
    <row r="268" spans="4:4" ht="15">
      <c r="D268" s="512"/>
    </row>
    <row r="269" spans="4:4" ht="15">
      <c r="D269" s="512"/>
    </row>
    <row r="270" spans="4:4" ht="15">
      <c r="D270" s="512"/>
    </row>
    <row r="271" spans="4:4" ht="15">
      <c r="D271" s="512"/>
    </row>
    <row r="272" spans="4:4" ht="15">
      <c r="D272" s="512"/>
    </row>
    <row r="273" spans="4:4" ht="15">
      <c r="D273" s="512"/>
    </row>
    <row r="274" spans="4:4" ht="15">
      <c r="D274" s="512"/>
    </row>
    <row r="275" spans="4:4" ht="15">
      <c r="D275" s="512"/>
    </row>
    <row r="276" spans="4:4" ht="15">
      <c r="D276" s="512"/>
    </row>
    <row r="277" spans="4:4" ht="15">
      <c r="D277" s="512"/>
    </row>
  </sheetData>
  <mergeCells count="2">
    <mergeCell ref="B3:D6"/>
    <mergeCell ref="A8:A11"/>
  </mergeCells>
  <pageMargins left="0.70866141732283472" right="0.11811023622047245" top="0.74803149606299213" bottom="0.15748031496062992" header="0.31496062992125984" footer="0.31496062992125984"/>
  <pageSetup paperSize="9" scale="60" fitToHeight="0" orientation="portrait" r:id="rId1"/>
  <headerFooter>
    <oddFooter>&amp;A&amp;RСтр. &amp;P</oddFooter>
  </headerFooter>
  <rowBreaks count="2" manualBreakCount="2">
    <brk id="51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8"/>
  <sheetViews>
    <sheetView tabSelected="1" view="pageBreakPreview" topLeftCell="A20" zoomScale="60" zoomScaleNormal="60" workbookViewId="0">
      <selection activeCell="D12" sqref="D12"/>
    </sheetView>
  </sheetViews>
  <sheetFormatPr defaultRowHeight="15"/>
  <cols>
    <col min="1" max="1" width="9.140625" style="533"/>
    <col min="2" max="2" width="35.5703125" style="589" customWidth="1"/>
    <col min="3" max="3" width="36" style="589" customWidth="1"/>
    <col min="4" max="4" width="23.7109375" style="533" customWidth="1"/>
    <col min="5" max="5" width="16.140625" style="533" customWidth="1"/>
    <col min="6" max="6" width="13.140625" style="533" customWidth="1"/>
    <col min="7" max="16384" width="9.140625" style="533"/>
  </cols>
  <sheetData>
    <row r="1" spans="2:7" s="530" customFormat="1" ht="19.5">
      <c r="B1" s="585" t="s">
        <v>0</v>
      </c>
      <c r="C1" s="528"/>
      <c r="D1" s="584"/>
      <c r="E1" s="529"/>
      <c r="F1" s="529" t="s">
        <v>211</v>
      </c>
    </row>
    <row r="2" spans="2:7" ht="15.75">
      <c r="B2" s="586"/>
      <c r="C2" s="531"/>
      <c r="D2" s="531"/>
      <c r="E2" s="532"/>
    </row>
    <row r="3" spans="2:7">
      <c r="B3" s="534"/>
      <c r="C3" s="531"/>
      <c r="D3" s="535"/>
      <c r="E3" s="532"/>
    </row>
    <row r="4" spans="2:7">
      <c r="B4" s="537"/>
      <c r="C4" s="531"/>
      <c r="D4" s="535"/>
      <c r="E4" s="532"/>
    </row>
    <row r="5" spans="2:7">
      <c r="B5" s="531"/>
      <c r="C5" s="537"/>
    </row>
    <row r="6" spans="2:7" ht="35.25" customHeight="1">
      <c r="B6" s="705" t="s">
        <v>219</v>
      </c>
      <c r="C6" s="705"/>
      <c r="D6" s="705"/>
      <c r="E6" s="705"/>
      <c r="F6" s="705"/>
    </row>
    <row r="7" spans="2:7" ht="35.25" customHeight="1" thickBot="1">
      <c r="B7" s="538"/>
      <c r="C7" s="538"/>
      <c r="D7" s="538"/>
      <c r="E7" s="538"/>
      <c r="F7" s="536" t="s">
        <v>178</v>
      </c>
      <c r="G7" s="536"/>
    </row>
    <row r="8" spans="2:7" ht="16.5" thickBot="1">
      <c r="B8" s="587"/>
      <c r="C8" s="539"/>
      <c r="D8" s="539"/>
      <c r="E8" s="540" t="s">
        <v>92</v>
      </c>
      <c r="F8" s="541" t="s">
        <v>25</v>
      </c>
    </row>
    <row r="9" spans="2:7" ht="38.25">
      <c r="B9" s="706" t="s">
        <v>179</v>
      </c>
      <c r="C9" s="708" t="s">
        <v>180</v>
      </c>
      <c r="D9" s="710" t="s">
        <v>181</v>
      </c>
      <c r="E9" s="542" t="s">
        <v>182</v>
      </c>
      <c r="F9" s="543" t="s">
        <v>182</v>
      </c>
    </row>
    <row r="10" spans="2:7" ht="102.75" thickBot="1">
      <c r="B10" s="707"/>
      <c r="C10" s="709"/>
      <c r="D10" s="710"/>
      <c r="E10" s="544" t="s">
        <v>183</v>
      </c>
      <c r="F10" s="545" t="s">
        <v>184</v>
      </c>
    </row>
    <row r="11" spans="2:7" ht="15.75" thickBot="1">
      <c r="B11" s="546">
        <v>1</v>
      </c>
      <c r="C11" s="547">
        <v>2</v>
      </c>
      <c r="D11" s="548">
        <v>3</v>
      </c>
      <c r="E11" s="548">
        <v>4</v>
      </c>
      <c r="F11" s="581">
        <v>5</v>
      </c>
    </row>
    <row r="12" spans="2:7" ht="40.5" customHeight="1">
      <c r="B12" s="711" t="s">
        <v>185</v>
      </c>
      <c r="C12" s="712"/>
      <c r="D12" s="549"/>
      <c r="E12" s="550">
        <v>900000</v>
      </c>
      <c r="F12" s="582">
        <v>620980</v>
      </c>
    </row>
    <row r="13" spans="2:7" ht="26.25" customHeight="1">
      <c r="B13" s="713" t="s">
        <v>186</v>
      </c>
      <c r="C13" s="714"/>
      <c r="D13" s="551"/>
      <c r="E13" s="552">
        <v>83725</v>
      </c>
      <c r="F13" s="576">
        <v>0</v>
      </c>
    </row>
    <row r="14" spans="2:7" ht="50.25" customHeight="1">
      <c r="B14" s="713" t="s">
        <v>187</v>
      </c>
      <c r="C14" s="714"/>
      <c r="D14" s="553"/>
      <c r="E14" s="554"/>
      <c r="F14" s="576"/>
    </row>
    <row r="15" spans="2:7" ht="44.25" customHeight="1">
      <c r="B15" s="713" t="s">
        <v>188</v>
      </c>
      <c r="C15" s="714"/>
      <c r="D15" s="555">
        <f>SUM(D16+D37)</f>
        <v>793267</v>
      </c>
      <c r="E15" s="554">
        <f>SUM(E16+E37)</f>
        <v>0</v>
      </c>
      <c r="F15" s="554">
        <f>SUM(F16+F37)</f>
        <v>274569</v>
      </c>
    </row>
    <row r="16" spans="2:7" ht="25.5" customHeight="1">
      <c r="B16" s="701" t="s">
        <v>189</v>
      </c>
      <c r="C16" s="702"/>
      <c r="D16" s="556"/>
      <c r="E16" s="552"/>
      <c r="F16" s="576"/>
    </row>
    <row r="17" spans="2:6" ht="20.25" customHeight="1">
      <c r="B17" s="701" t="s">
        <v>190</v>
      </c>
      <c r="C17" s="702"/>
      <c r="D17" s="556">
        <v>0</v>
      </c>
      <c r="E17" s="552"/>
      <c r="F17" s="576"/>
    </row>
    <row r="18" spans="2:6" ht="16.5" hidden="1">
      <c r="B18" s="701" t="s">
        <v>191</v>
      </c>
      <c r="C18" s="702"/>
      <c r="D18" s="557"/>
      <c r="E18" s="552"/>
      <c r="F18" s="576"/>
    </row>
    <row r="19" spans="2:6" ht="16.5" hidden="1">
      <c r="B19" s="558"/>
      <c r="C19" s="559"/>
      <c r="D19" s="557"/>
      <c r="E19" s="552"/>
      <c r="F19" s="576"/>
    </row>
    <row r="20" spans="2:6" ht="16.5">
      <c r="B20" s="701" t="s">
        <v>192</v>
      </c>
      <c r="C20" s="702"/>
      <c r="D20" s="557"/>
      <c r="E20" s="552"/>
      <c r="F20" s="576"/>
    </row>
    <row r="21" spans="2:6" ht="16.5" hidden="1">
      <c r="B21" s="701" t="s">
        <v>191</v>
      </c>
      <c r="C21" s="702"/>
      <c r="D21" s="557"/>
      <c r="E21" s="552"/>
      <c r="F21" s="576"/>
    </row>
    <row r="22" spans="2:6" ht="16.5" hidden="1">
      <c r="B22" s="558"/>
      <c r="C22" s="560"/>
      <c r="D22" s="561"/>
      <c r="E22" s="552"/>
      <c r="F22" s="576"/>
    </row>
    <row r="23" spans="2:6" ht="16.5">
      <c r="B23" s="701" t="s">
        <v>193</v>
      </c>
      <c r="C23" s="702"/>
      <c r="D23" s="556"/>
      <c r="E23" s="552"/>
      <c r="F23" s="576"/>
    </row>
    <row r="24" spans="2:6" ht="16.5" hidden="1">
      <c r="B24" s="701" t="s">
        <v>191</v>
      </c>
      <c r="C24" s="702"/>
      <c r="D24" s="557"/>
      <c r="E24" s="552"/>
      <c r="F24" s="576"/>
    </row>
    <row r="25" spans="2:6" ht="16.5" hidden="1">
      <c r="B25" s="558"/>
      <c r="C25" s="562"/>
      <c r="D25" s="557"/>
      <c r="E25" s="552"/>
      <c r="F25" s="576"/>
    </row>
    <row r="26" spans="2:6" ht="16.5">
      <c r="B26" s="701" t="s">
        <v>194</v>
      </c>
      <c r="C26" s="702"/>
      <c r="D26" s="557"/>
      <c r="E26" s="552"/>
      <c r="F26" s="576"/>
    </row>
    <row r="27" spans="2:6" ht="16.5" hidden="1">
      <c r="B27" s="701" t="s">
        <v>191</v>
      </c>
      <c r="C27" s="702"/>
      <c r="D27" s="557"/>
      <c r="E27" s="552"/>
      <c r="F27" s="576"/>
    </row>
    <row r="28" spans="2:6" ht="16.5" hidden="1">
      <c r="B28" s="558"/>
      <c r="C28" s="563"/>
      <c r="D28" s="557"/>
      <c r="E28" s="552"/>
      <c r="F28" s="576"/>
    </row>
    <row r="29" spans="2:6" ht="33" customHeight="1">
      <c r="B29" s="703" t="s">
        <v>195</v>
      </c>
      <c r="C29" s="704"/>
      <c r="D29" s="556"/>
      <c r="E29" s="552"/>
      <c r="F29" s="576"/>
    </row>
    <row r="30" spans="2:6" ht="33" hidden="1" customHeight="1">
      <c r="B30" s="701" t="s">
        <v>191</v>
      </c>
      <c r="C30" s="702"/>
      <c r="D30" s="557"/>
      <c r="E30" s="552"/>
      <c r="F30" s="576"/>
    </row>
    <row r="31" spans="2:6" ht="16.5">
      <c r="B31" s="701" t="s">
        <v>196</v>
      </c>
      <c r="C31" s="702"/>
      <c r="D31" s="557"/>
      <c r="E31" s="552"/>
      <c r="F31" s="576"/>
    </row>
    <row r="32" spans="2:6" ht="16.5" hidden="1">
      <c r="B32" s="701" t="s">
        <v>191</v>
      </c>
      <c r="C32" s="702"/>
      <c r="D32" s="557"/>
      <c r="E32" s="552"/>
      <c r="F32" s="576"/>
    </row>
    <row r="33" spans="2:6" ht="16.5" hidden="1">
      <c r="B33" s="558"/>
      <c r="C33" s="588"/>
      <c r="D33" s="557"/>
      <c r="E33" s="552"/>
      <c r="F33" s="576"/>
    </row>
    <row r="34" spans="2:6" ht="16.5">
      <c r="B34" s="701" t="s">
        <v>197</v>
      </c>
      <c r="C34" s="702"/>
      <c r="D34" s="557"/>
      <c r="E34" s="552"/>
      <c r="F34" s="576"/>
    </row>
    <row r="35" spans="2:6" ht="16.5" hidden="1">
      <c r="B35" s="701" t="s">
        <v>191</v>
      </c>
      <c r="C35" s="702"/>
      <c r="D35" s="557"/>
      <c r="E35" s="552"/>
      <c r="F35" s="576"/>
    </row>
    <row r="36" spans="2:6" ht="16.5" hidden="1">
      <c r="B36" s="558"/>
      <c r="C36" s="564"/>
      <c r="D36" s="557"/>
      <c r="E36" s="552"/>
      <c r="F36" s="576"/>
    </row>
    <row r="37" spans="2:6" ht="16.5">
      <c r="B37" s="701" t="s">
        <v>198</v>
      </c>
      <c r="C37" s="702"/>
      <c r="D37" s="555">
        <f>+D38+D40+D42+D46+D48+D52+D54+D44</f>
        <v>793267</v>
      </c>
      <c r="E37" s="554">
        <f>+E38+E40+E42+E46+E48+E52+E54+E44</f>
        <v>0</v>
      </c>
      <c r="F37" s="554">
        <f>+F38+F40+F42+F46+F48+F52+F54+F44</f>
        <v>274569</v>
      </c>
    </row>
    <row r="38" spans="2:6" ht="16.5">
      <c r="B38" s="701" t="s">
        <v>190</v>
      </c>
      <c r="C38" s="702"/>
      <c r="D38" s="557"/>
      <c r="E38" s="552"/>
      <c r="F38" s="576"/>
    </row>
    <row r="39" spans="2:6" ht="16.5" hidden="1">
      <c r="B39" s="558"/>
      <c r="C39" s="563"/>
      <c r="D39" s="557"/>
      <c r="E39" s="552"/>
      <c r="F39" s="576"/>
    </row>
    <row r="40" spans="2:6" ht="16.5">
      <c r="B40" s="701" t="s">
        <v>192</v>
      </c>
      <c r="C40" s="702"/>
      <c r="D40" s="557"/>
      <c r="E40" s="552"/>
      <c r="F40" s="576"/>
    </row>
    <row r="41" spans="2:6" ht="16.5" hidden="1">
      <c r="B41" s="558"/>
      <c r="C41" s="563"/>
      <c r="D41" s="557"/>
      <c r="E41" s="552"/>
      <c r="F41" s="576"/>
    </row>
    <row r="42" spans="2:6" ht="16.5">
      <c r="B42" s="701" t="s">
        <v>193</v>
      </c>
      <c r="C42" s="702"/>
      <c r="D42" s="557"/>
      <c r="E42" s="552"/>
      <c r="F42" s="576"/>
    </row>
    <row r="43" spans="2:6" ht="16.5" hidden="1">
      <c r="B43" s="558"/>
      <c r="C43" s="565"/>
      <c r="D43" s="557"/>
      <c r="E43" s="552"/>
      <c r="F43" s="576"/>
    </row>
    <row r="44" spans="2:6" ht="16.5">
      <c r="B44" s="701" t="s">
        <v>199</v>
      </c>
      <c r="C44" s="702"/>
      <c r="D44" s="557"/>
      <c r="E44" s="552"/>
      <c r="F44" s="576"/>
    </row>
    <row r="45" spans="2:6" ht="16.5" hidden="1">
      <c r="B45" s="558"/>
      <c r="C45" s="588"/>
      <c r="D45" s="557"/>
      <c r="E45" s="552"/>
      <c r="F45" s="576"/>
    </row>
    <row r="46" spans="2:6" ht="16.5">
      <c r="B46" s="701" t="s">
        <v>194</v>
      </c>
      <c r="C46" s="702"/>
      <c r="D46" s="557"/>
      <c r="E46" s="552"/>
      <c r="F46" s="576"/>
    </row>
    <row r="47" spans="2:6" ht="16.5" hidden="1">
      <c r="B47" s="558"/>
      <c r="C47" s="563"/>
      <c r="D47" s="557"/>
      <c r="E47" s="552"/>
      <c r="F47" s="576"/>
    </row>
    <row r="48" spans="2:6" ht="30" customHeight="1">
      <c r="B48" s="701" t="s">
        <v>195</v>
      </c>
      <c r="C48" s="702"/>
      <c r="D48" s="555">
        <f>+SUM(D49:D51)</f>
        <v>793267</v>
      </c>
      <c r="E48" s="554">
        <f>+SUM(E49:E51)</f>
        <v>0</v>
      </c>
      <c r="F48" s="554">
        <f>+SUM(F49:F51)</f>
        <v>274569</v>
      </c>
    </row>
    <row r="49" spans="2:6" ht="47.25" customHeight="1">
      <c r="B49" s="566"/>
      <c r="C49" s="567" t="s">
        <v>200</v>
      </c>
      <c r="D49" s="557">
        <v>540000</v>
      </c>
      <c r="E49" s="568"/>
      <c r="F49" s="568">
        <v>87118</v>
      </c>
    </row>
    <row r="50" spans="2:6" ht="49.5" customHeight="1">
      <c r="B50" s="566"/>
      <c r="C50" s="567" t="s">
        <v>201</v>
      </c>
      <c r="D50" s="557">
        <v>253267</v>
      </c>
      <c r="E50" s="568"/>
      <c r="F50" s="576">
        <v>187451</v>
      </c>
    </row>
    <row r="51" spans="2:6" ht="16.5" hidden="1">
      <c r="B51" s="558"/>
      <c r="C51" s="569"/>
      <c r="D51" s="557"/>
      <c r="E51" s="552"/>
      <c r="F51" s="576"/>
    </row>
    <row r="52" spans="2:6" ht="16.5">
      <c r="B52" s="701" t="s">
        <v>196</v>
      </c>
      <c r="C52" s="702"/>
      <c r="D52" s="557"/>
      <c r="E52" s="552"/>
      <c r="F52" s="576"/>
    </row>
    <row r="53" spans="2:6" ht="16.5" hidden="1">
      <c r="B53" s="558"/>
      <c r="C53" s="563"/>
      <c r="D53" s="557"/>
      <c r="E53" s="552"/>
      <c r="F53" s="576"/>
    </row>
    <row r="54" spans="2:6" ht="16.5">
      <c r="B54" s="701" t="s">
        <v>197</v>
      </c>
      <c r="C54" s="702"/>
      <c r="D54" s="557"/>
      <c r="E54" s="552"/>
      <c r="F54" s="576"/>
    </row>
    <row r="55" spans="2:6" ht="16.5" hidden="1">
      <c r="B55" s="558"/>
      <c r="C55" s="570"/>
      <c r="D55" s="557"/>
      <c r="E55" s="552"/>
      <c r="F55" s="576"/>
    </row>
    <row r="56" spans="2:6" ht="16.5">
      <c r="B56" s="701" t="s">
        <v>202</v>
      </c>
      <c r="C56" s="702"/>
      <c r="D56" s="557"/>
      <c r="E56" s="552"/>
      <c r="F56" s="576"/>
    </row>
    <row r="57" spans="2:6" ht="16.5">
      <c r="B57" s="701" t="s">
        <v>199</v>
      </c>
      <c r="C57" s="702"/>
      <c r="D57" s="557"/>
      <c r="E57" s="552"/>
      <c r="F57" s="576"/>
    </row>
    <row r="58" spans="2:6" ht="16.5" hidden="1">
      <c r="B58" s="558"/>
      <c r="C58" s="563"/>
      <c r="D58" s="557"/>
      <c r="E58" s="552"/>
      <c r="F58" s="576"/>
    </row>
    <row r="59" spans="2:6" ht="16.5">
      <c r="B59" s="701" t="s">
        <v>196</v>
      </c>
      <c r="C59" s="702"/>
      <c r="D59" s="557"/>
      <c r="E59" s="552"/>
      <c r="F59" s="576"/>
    </row>
    <row r="60" spans="2:6" ht="17.25" thickBot="1">
      <c r="B60" s="571"/>
      <c r="C60" s="569"/>
      <c r="D60" s="572"/>
      <c r="E60" s="573"/>
      <c r="F60" s="583"/>
    </row>
    <row r="61" spans="2:6" ht="31.5" customHeight="1">
      <c r="B61" s="699" t="s">
        <v>203</v>
      </c>
      <c r="C61" s="700"/>
      <c r="D61" s="574">
        <f>SUM(D62:D68)</f>
        <v>1262686</v>
      </c>
      <c r="E61" s="574">
        <f>SUM(E62:E68)</f>
        <v>816275</v>
      </c>
      <c r="F61" s="574">
        <f>SUM(F62:F68)</f>
        <v>346411</v>
      </c>
    </row>
    <row r="62" spans="2:6" ht="30" customHeight="1">
      <c r="B62" s="558"/>
      <c r="C62" s="575" t="s">
        <v>204</v>
      </c>
      <c r="D62" s="557"/>
      <c r="E62" s="552"/>
      <c r="F62" s="576"/>
    </row>
    <row r="63" spans="2:6" ht="36.75" customHeight="1">
      <c r="B63" s="558"/>
      <c r="C63" s="575" t="s">
        <v>205</v>
      </c>
      <c r="D63" s="557">
        <v>714286</v>
      </c>
      <c r="E63" s="576">
        <v>714286</v>
      </c>
      <c r="F63" s="576"/>
    </row>
    <row r="64" spans="2:6" ht="31.5" customHeight="1">
      <c r="B64" s="558"/>
      <c r="C64" s="575" t="s">
        <v>206</v>
      </c>
      <c r="D64" s="557">
        <v>259200</v>
      </c>
      <c r="E64" s="552"/>
      <c r="F64" s="576">
        <v>259200</v>
      </c>
    </row>
    <row r="65" spans="2:6" ht="31.5" customHeight="1">
      <c r="B65" s="558"/>
      <c r="C65" s="575" t="s">
        <v>207</v>
      </c>
      <c r="D65" s="557">
        <v>60000</v>
      </c>
      <c r="E65" s="576">
        <v>60000</v>
      </c>
      <c r="F65" s="576"/>
    </row>
    <row r="66" spans="2:6" ht="28.5" customHeight="1">
      <c r="B66" s="558"/>
      <c r="C66" s="575" t="s">
        <v>208</v>
      </c>
      <c r="D66" s="557">
        <f>100000+41989+9211</f>
        <v>151200</v>
      </c>
      <c r="E66" s="576">
        <v>41989</v>
      </c>
      <c r="F66" s="576">
        <v>9211</v>
      </c>
    </row>
    <row r="67" spans="2:6" ht="31.5" customHeight="1">
      <c r="B67" s="558"/>
      <c r="C67" s="575" t="s">
        <v>209</v>
      </c>
      <c r="D67" s="557">
        <v>54000</v>
      </c>
      <c r="E67" s="552"/>
      <c r="F67" s="576">
        <v>54000</v>
      </c>
    </row>
    <row r="68" spans="2:6" ht="24.75" customHeight="1" thickBot="1">
      <c r="B68" s="577"/>
      <c r="C68" s="578" t="s">
        <v>210</v>
      </c>
      <c r="D68" s="579">
        <v>24000</v>
      </c>
      <c r="E68" s="580"/>
      <c r="F68" s="580">
        <v>24000</v>
      </c>
    </row>
  </sheetData>
  <mergeCells count="36">
    <mergeCell ref="B20:C20"/>
    <mergeCell ref="B6:F6"/>
    <mergeCell ref="B9:B10"/>
    <mergeCell ref="C9:C10"/>
    <mergeCell ref="D9:D10"/>
    <mergeCell ref="B12:C12"/>
    <mergeCell ref="B13:C13"/>
    <mergeCell ref="B14:C14"/>
    <mergeCell ref="B15:C15"/>
    <mergeCell ref="B16:C16"/>
    <mergeCell ref="B17:C17"/>
    <mergeCell ref="B18:C18"/>
    <mergeCell ref="B37:C37"/>
    <mergeCell ref="B21:C21"/>
    <mergeCell ref="B23:C23"/>
    <mergeCell ref="B24:C24"/>
    <mergeCell ref="B26:C26"/>
    <mergeCell ref="B27:C27"/>
    <mergeCell ref="B29:C29"/>
    <mergeCell ref="B30:C30"/>
    <mergeCell ref="B31:C31"/>
    <mergeCell ref="B32:C32"/>
    <mergeCell ref="B34:C34"/>
    <mergeCell ref="B35:C35"/>
    <mergeCell ref="B61:C61"/>
    <mergeCell ref="B38:C38"/>
    <mergeCell ref="B40:C40"/>
    <mergeCell ref="B42:C42"/>
    <mergeCell ref="B44:C44"/>
    <mergeCell ref="B46:C46"/>
    <mergeCell ref="B48:C48"/>
    <mergeCell ref="B52:C52"/>
    <mergeCell ref="B54:C54"/>
    <mergeCell ref="B56:C56"/>
    <mergeCell ref="B57:C57"/>
    <mergeCell ref="B59:C59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5</vt:i4>
      </vt:variant>
    </vt:vector>
  </HeadingPairs>
  <TitlesOfParts>
    <vt:vector size="8" baseType="lpstr">
      <vt:lpstr>БЮДЖЕТ КРХ 2018</vt:lpstr>
      <vt:lpstr>ЦЕЛЕВА СУБСИДИЯ 2018 г. </vt:lpstr>
      <vt:lpstr>СОБСТВЕНИ ПРОДАЖБИ</vt:lpstr>
      <vt:lpstr>'БЮДЖЕТ КРХ 2018'!Област_печат</vt:lpstr>
      <vt:lpstr>'СОБСТВЕНИ ПРОДАЖБИ'!Област_печат</vt:lpstr>
      <vt:lpstr>'БЮДЖЕТ КРХ 2018'!Печат_заглавия</vt:lpstr>
      <vt:lpstr>'СОБСТВЕНИ ПРОДАЖБИ'!Печат_заглавия</vt:lpstr>
      <vt:lpstr>'ЦЕЛЕВА СУБСИДИЯ 2018 г. '!Печат_заглавия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2018-01-29T08:27:30Z</dcterms:modified>
</cp:coreProperties>
</file>